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9815" windowHeight="7665" activeTab="4"/>
  </bookViews>
  <sheets>
    <sheet name="สรุป" sheetId="2" r:id="rId1"/>
    <sheet name="สรุป (2)" sheetId="3" r:id="rId2"/>
    <sheet name="แผนการใช้จ่าย (อ่างทอง)" sheetId="4" r:id="rId3"/>
    <sheet name="แยกโครงการ กิจกรรม" sheetId="5" r:id="rId4"/>
    <sheet name="บัญชีอนุมัติอ่างทอง" sheetId="1" r:id="rId5"/>
  </sheets>
  <definedNames>
    <definedName name="_xlnm.Print_Area" localSheetId="2">'แผนการใช้จ่าย (อ่างทอง)'!$A$4:$K$291</definedName>
    <definedName name="_xlnm.Print_Area" localSheetId="3">'แยกโครงการ กิจกรรม'!$A$1:$C$119</definedName>
    <definedName name="_xlnm.Print_Area" localSheetId="4">บัญชีอนุมัติอ่างทอง!$A$1:$F$140</definedName>
    <definedName name="_xlnm.Print_Area" localSheetId="0">สรุป!$A$1:$G$35</definedName>
    <definedName name="_xlnm.Print_Area" localSheetId="1">'สรุป (2)'!$A$1:$I$83</definedName>
    <definedName name="_xlnm.Print_Titles" localSheetId="2">'แผนการใช้จ่าย (อ่างทอง)'!$6:$7</definedName>
    <definedName name="_xlnm.Print_Titles" localSheetId="3">'แยกโครงการ กิจกรรม'!$4:$4</definedName>
    <definedName name="_xlnm.Print_Titles" localSheetId="4">บัญชีอนุมัติอ่างทอง!$4:$5</definedName>
    <definedName name="_xlnm.Print_Titles" localSheetId="0">สรุป!$15:$15</definedName>
    <definedName name="_xlnm.Print_Titles" localSheetId="1">'สรุป (2)'!$3:$3</definedName>
  </definedNames>
  <calcPr calcId="144525"/>
</workbook>
</file>

<file path=xl/calcChain.xml><?xml version="1.0" encoding="utf-8"?>
<calcChain xmlns="http://schemas.openxmlformats.org/spreadsheetml/2006/main">
  <c r="E113" i="1" l="1"/>
  <c r="E94" i="1" l="1"/>
  <c r="E84" i="1"/>
  <c r="E78" i="1"/>
  <c r="E41" i="1"/>
  <c r="E40" i="1" s="1"/>
  <c r="E24" i="1" l="1"/>
  <c r="E9" i="1"/>
  <c r="E8" i="1" s="1"/>
  <c r="D119" i="5"/>
  <c r="B116" i="5"/>
  <c r="D115" i="5"/>
  <c r="B115" i="5"/>
  <c r="B113" i="5"/>
  <c r="D112" i="5"/>
  <c r="B112" i="5"/>
  <c r="B99" i="5"/>
  <c r="D98" i="5"/>
  <c r="B98" i="5"/>
  <c r="B96" i="5"/>
  <c r="D95" i="5"/>
  <c r="B95" i="5"/>
  <c r="B82" i="5"/>
  <c r="D81" i="5"/>
  <c r="B81" i="5"/>
  <c r="B67" i="5" s="1"/>
  <c r="B79" i="5"/>
  <c r="D78" i="5"/>
  <c r="B78" i="5"/>
  <c r="D77" i="5"/>
  <c r="D76" i="5"/>
  <c r="D75" i="5"/>
  <c r="B73" i="5"/>
  <c r="D72" i="5"/>
  <c r="B72" i="5"/>
  <c r="D71" i="5"/>
  <c r="B69" i="5"/>
  <c r="D68" i="5"/>
  <c r="B68" i="5"/>
  <c r="D67" i="5"/>
  <c r="B56" i="5"/>
  <c r="D55" i="5"/>
  <c r="B55" i="5"/>
  <c r="B52" i="5"/>
  <c r="D51" i="5" s="1"/>
  <c r="B45" i="5"/>
  <c r="D44" i="5"/>
  <c r="B44" i="5"/>
  <c r="B39" i="5"/>
  <c r="D38" i="5"/>
  <c r="B38" i="5"/>
  <c r="D32" i="5"/>
  <c r="B32" i="5"/>
  <c r="D26" i="5"/>
  <c r="B26" i="5"/>
  <c r="B7" i="5"/>
  <c r="D6" i="5"/>
  <c r="B6" i="5"/>
  <c r="D5" i="5" s="1"/>
  <c r="O287" i="4"/>
  <c r="Q286" i="4"/>
  <c r="S286" i="4" s="1"/>
  <c r="R285" i="4"/>
  <c r="R287" i="4" s="1"/>
  <c r="Q285" i="4"/>
  <c r="Q287" i="4" s="1"/>
  <c r="P285" i="4"/>
  <c r="P287" i="4" s="1"/>
  <c r="B284" i="4"/>
  <c r="O2" i="4" s="1"/>
  <c r="S264" i="4"/>
  <c r="R263" i="4"/>
  <c r="R265" i="4" s="1"/>
  <c r="Q263" i="4"/>
  <c r="Q265" i="4" s="1"/>
  <c r="P263" i="4"/>
  <c r="P265" i="4" s="1"/>
  <c r="O263" i="4"/>
  <c r="O265" i="4" s="1"/>
  <c r="B262" i="4"/>
  <c r="R241" i="4"/>
  <c r="Q241" i="4"/>
  <c r="P241" i="4"/>
  <c r="O241" i="4"/>
  <c r="S241" i="4" s="1"/>
  <c r="S240" i="4"/>
  <c r="S242" i="4" s="1"/>
  <c r="R240" i="4"/>
  <c r="Q240" i="4"/>
  <c r="Q242" i="4" s="1"/>
  <c r="P240" i="4"/>
  <c r="P242" i="4" s="1"/>
  <c r="B239" i="4"/>
  <c r="Q237" i="4"/>
  <c r="P237" i="4"/>
  <c r="S236" i="4"/>
  <c r="R235" i="4"/>
  <c r="R237" i="4" s="1"/>
  <c r="O235" i="4"/>
  <c r="O237" i="4" s="1"/>
  <c r="B234" i="4"/>
  <c r="P222" i="4"/>
  <c r="R221" i="4"/>
  <c r="R222" i="4" s="1"/>
  <c r="Q221" i="4"/>
  <c r="Q222" i="4" s="1"/>
  <c r="P221" i="4"/>
  <c r="O221" i="4"/>
  <c r="O222" i="4" s="1"/>
  <c r="S220" i="4"/>
  <c r="B219" i="4"/>
  <c r="P218" i="4"/>
  <c r="O218" i="4"/>
  <c r="R217" i="4"/>
  <c r="R218" i="4" s="1"/>
  <c r="Q217" i="4"/>
  <c r="Q218" i="4" s="1"/>
  <c r="S216" i="4"/>
  <c r="B215" i="4"/>
  <c r="Q208" i="4"/>
  <c r="S208" i="4" s="1"/>
  <c r="B207" i="4"/>
  <c r="Q203" i="4"/>
  <c r="O203" i="4"/>
  <c r="S202" i="4"/>
  <c r="R201" i="4"/>
  <c r="R203" i="4" s="1"/>
  <c r="P201" i="4"/>
  <c r="P203" i="4" s="1"/>
  <c r="B200" i="4"/>
  <c r="Q186" i="4"/>
  <c r="R185" i="4"/>
  <c r="R186" i="4" s="1"/>
  <c r="P185" i="4"/>
  <c r="P186" i="4" s="1"/>
  <c r="O185" i="4"/>
  <c r="S185" i="4" s="1"/>
  <c r="S184" i="4"/>
  <c r="B183" i="4"/>
  <c r="R140" i="4"/>
  <c r="Q140" i="4"/>
  <c r="P140" i="4"/>
  <c r="O140" i="4"/>
  <c r="S139" i="4"/>
  <c r="R139" i="4"/>
  <c r="S138" i="4"/>
  <c r="S140" i="4" s="1"/>
  <c r="R138" i="4"/>
  <c r="B137" i="4"/>
  <c r="R126" i="4"/>
  <c r="Q126" i="4"/>
  <c r="P126" i="4"/>
  <c r="O126" i="4"/>
  <c r="S126" i="4" s="1"/>
  <c r="B125" i="4"/>
  <c r="R110" i="4"/>
  <c r="Q110" i="4"/>
  <c r="P110" i="4"/>
  <c r="O110" i="4"/>
  <c r="S110" i="4" s="1"/>
  <c r="R109" i="4"/>
  <c r="R111" i="4" s="1"/>
  <c r="Q109" i="4"/>
  <c r="Q111" i="4" s="1"/>
  <c r="P109" i="4"/>
  <c r="P111" i="4" s="1"/>
  <c r="O109" i="4"/>
  <c r="O111" i="4" s="1"/>
  <c r="B108" i="4"/>
  <c r="P92" i="4"/>
  <c r="Q91" i="4"/>
  <c r="P91" i="4"/>
  <c r="O91" i="4"/>
  <c r="S91" i="4" s="1"/>
  <c r="R90" i="4"/>
  <c r="R92" i="4" s="1"/>
  <c r="Q90" i="4"/>
  <c r="Q92" i="4" s="1"/>
  <c r="P90" i="4"/>
  <c r="O90" i="4"/>
  <c r="O92" i="4" s="1"/>
  <c r="B89" i="4"/>
  <c r="R33" i="4"/>
  <c r="Q33" i="4"/>
  <c r="P33" i="4"/>
  <c r="O33" i="4"/>
  <c r="S33" i="4" s="1"/>
  <c r="R32" i="4"/>
  <c r="R34" i="4" s="1"/>
  <c r="Q32" i="4"/>
  <c r="Q34" i="4" s="1"/>
  <c r="P32" i="4"/>
  <c r="P34" i="4" s="1"/>
  <c r="O32" i="4"/>
  <c r="O34" i="4" s="1"/>
  <c r="B31" i="4"/>
  <c r="B2" i="4" s="1"/>
  <c r="Q9" i="4"/>
  <c r="P9" i="4"/>
  <c r="S9" i="4" s="1"/>
  <c r="B8" i="4"/>
  <c r="B3" i="4"/>
  <c r="N2" i="4"/>
  <c r="E35" i="2"/>
  <c r="D3" i="2" s="1"/>
  <c r="D9" i="2" s="1"/>
  <c r="F35" i="2"/>
  <c r="F23" i="3"/>
  <c r="E23" i="3"/>
  <c r="G8" i="2"/>
  <c r="F8" i="2"/>
  <c r="E8" i="2"/>
  <c r="D8" i="2"/>
  <c r="G7" i="2"/>
  <c r="F7" i="2"/>
  <c r="E7" i="2"/>
  <c r="D7" i="2"/>
  <c r="G6" i="2"/>
  <c r="F6" i="2"/>
  <c r="E6" i="2"/>
  <c r="D6" i="2"/>
  <c r="G5" i="2"/>
  <c r="G11" i="2" s="1"/>
  <c r="F5" i="2"/>
  <c r="F11" i="2" s="1"/>
  <c r="E5" i="2"/>
  <c r="E11" i="2" s="1"/>
  <c r="D5" i="2"/>
  <c r="D11" i="2" s="1"/>
  <c r="G4" i="2"/>
  <c r="G10" i="2" s="1"/>
  <c r="F4" i="2"/>
  <c r="F10" i="2" s="1"/>
  <c r="E4" i="2"/>
  <c r="E10" i="2" s="1"/>
  <c r="D4" i="2"/>
  <c r="G3" i="2"/>
  <c r="G9" i="2" s="1"/>
  <c r="F3" i="2"/>
  <c r="F9" i="2" s="1"/>
  <c r="E3" i="2"/>
  <c r="E9" i="2" s="1"/>
  <c r="E135" i="1"/>
  <c r="E134" i="1" s="1"/>
  <c r="E132" i="1"/>
  <c r="E131" i="1" s="1"/>
  <c r="E110" i="1"/>
  <c r="E75" i="1"/>
  <c r="E74" i="1" s="1"/>
  <c r="E60" i="1"/>
  <c r="E58" i="1"/>
  <c r="E55" i="1"/>
  <c r="E51" i="1"/>
  <c r="E48" i="1"/>
  <c r="E45" i="1"/>
  <c r="E37" i="1"/>
  <c r="E35" i="1"/>
  <c r="E29" i="1"/>
  <c r="P2" i="4" l="1"/>
  <c r="E73" i="1"/>
  <c r="B6" i="2"/>
  <c r="B7" i="2"/>
  <c r="B8" i="2"/>
  <c r="S186" i="4"/>
  <c r="R242" i="4"/>
  <c r="O242" i="4"/>
  <c r="B5" i="5"/>
  <c r="E34" i="1"/>
  <c r="E47" i="1"/>
  <c r="E54" i="1"/>
  <c r="E39" i="1"/>
  <c r="D1" i="5"/>
  <c r="S32" i="4"/>
  <c r="S34" i="4" s="1"/>
  <c r="S90" i="4"/>
  <c r="S92" i="4" s="1"/>
  <c r="O186" i="4"/>
  <c r="S201" i="4"/>
  <c r="S203" i="4" s="1"/>
  <c r="S217" i="4"/>
  <c r="S218" i="4" s="1"/>
  <c r="S221" i="4"/>
  <c r="S222" i="4" s="1"/>
  <c r="S263" i="4"/>
  <c r="S265" i="4" s="1"/>
  <c r="S109" i="4"/>
  <c r="S111" i="4" s="1"/>
  <c r="S235" i="4"/>
  <c r="S237" i="4" s="1"/>
  <c r="S285" i="4"/>
  <c r="S287" i="4" s="1"/>
  <c r="B9" i="2"/>
  <c r="B4" i="2"/>
  <c r="B5" i="2"/>
  <c r="B3" i="2"/>
  <c r="B11" i="2"/>
  <c r="D10" i="2"/>
  <c r="B10" i="2" s="1"/>
  <c r="E7" i="1" l="1"/>
  <c r="E140" i="1"/>
  <c r="E6" i="1" s="1"/>
</calcChain>
</file>

<file path=xl/sharedStrings.xml><?xml version="1.0" encoding="utf-8"?>
<sst xmlns="http://schemas.openxmlformats.org/spreadsheetml/2006/main" count="1208" uniqueCount="460">
  <si>
    <t>บัญชีโครงการงบประมาณรายจ่ายประจำปีงบประมาณ พ.ศ. 2560 เพิ่มเติม</t>
  </si>
  <si>
    <t>(โครงการตามแนวทางการสร้างความเข้มแข็งและยั่งยืนให้กับเศรษฐกิจภายในประเทศ)</t>
  </si>
  <si>
    <t xml:space="preserve">                                                        จังหวัดอ่างทอง </t>
  </si>
  <si>
    <t>โครงการ/กิจกรรม</t>
  </si>
  <si>
    <t>ได้รับอนุมัติ
(บาท)</t>
  </si>
  <si>
    <t>หน่วยดำเนินการ</t>
  </si>
  <si>
    <t>รวม 2 โครงการ</t>
  </si>
  <si>
    <t>โครงการชลประทานอ่างทอง</t>
  </si>
  <si>
    <t>1.2.2 พัฒนาเส้นทางการขนส่งผลผลิตทางการเกษตร</t>
  </si>
  <si>
    <t>แขวงทางหลวงชนบทอ่างทอง</t>
  </si>
  <si>
    <t>อำเภอโพธิ์ทอง</t>
  </si>
  <si>
    <t>2.1 ส่งเสริมการผลิตสินค้าเกษตรปลอดภัย</t>
  </si>
  <si>
    <t>2.1.1 ด้านพืช</t>
  </si>
  <si>
    <t>สนง.เกษตรจังหวัดอ่างทอง</t>
  </si>
  <si>
    <t>2.1.2 ด้านประมง</t>
  </si>
  <si>
    <t>สนง.ประมงจังหวัดอ่างทอง</t>
  </si>
  <si>
    <t>2.1.3 ด้านปศุสัตว์</t>
  </si>
  <si>
    <t>สนง.ปศุสัตว์จังหวัดอ่างทอง</t>
  </si>
  <si>
    <t>3.1 พัฒนาเกษตรกรและสถาบันเกษตรกรสู่การเป็นผู้ประกอบการ</t>
  </si>
  <si>
    <t>สนง.สหกรณ์จังหวัดอ่างทอง</t>
  </si>
  <si>
    <t>3.2 การขยายเทคโนโลยีกระบวนการผลิตและแปรรูปผลิตภัณฑ์สู่ชุมชน</t>
  </si>
  <si>
    <t>3.2.1 ส่งเสริมการนำเทคโนโลยีมาพัฒนาผลิตภัณฑ์</t>
  </si>
  <si>
    <t>สำนักงานจังหวัดอ่างทอง และกระทรวงวิทยาศาสตร์และเทคโนโลยี</t>
  </si>
  <si>
    <t>4.1 วิจัยการแปรรูปผลผลิตทางการเกษตร และพัฒนาบรรจุภัณฑ์</t>
  </si>
  <si>
    <t>4.1.1 ส่งเสริมการใช้นวัตกรรมสร้างผลิตภัณฑ์จากกล้วย</t>
  </si>
  <si>
    <t xml:space="preserve">4.2.1 พัฒนาบรรจุภัณฑ์ </t>
  </si>
  <si>
    <t xml:space="preserve">สนง.อุตสาหกรรมจังหวัดอ่างทอง </t>
  </si>
  <si>
    <t>สนง.พาณิชย์จังหวัดอ่างทอง</t>
  </si>
  <si>
    <t>6.1 พัฒนาศูนย์รวบรวม และกระจายผลผลิต</t>
  </si>
  <si>
    <t>สนง.เกษตรและสหกรณ์จังหวัดอ่างทอง</t>
  </si>
  <si>
    <t>6.3 พัฒนาระบบฐานข้อมูลย้อนกลับเพื่อการตรวจสอบคุณภาพสินค้า</t>
  </si>
  <si>
    <t>สนง.สถิติจังหวัดอ่างทอง</t>
  </si>
  <si>
    <t>เทศบาลเมืองอ่างทอง</t>
  </si>
  <si>
    <t>อำเภอแสวงหา</t>
  </si>
  <si>
    <t>สนง.การท่องเที่ยวและกีฬาจังหวัดอ่างทอง</t>
  </si>
  <si>
    <t>อบจ.อ่างทอง</t>
  </si>
  <si>
    <t>แขวงทางหลวงอ่างทอง</t>
  </si>
  <si>
    <t>อำเภอสามโก้</t>
  </si>
  <si>
    <t>อำเภอวิเศษชัยชาญ</t>
  </si>
  <si>
    <t>สนง.โยธาธิการและผังเมืองจังหวัดอ่างทอง</t>
  </si>
  <si>
    <t xml:space="preserve">    - ปรับปรุงเส้นทาง สร้างเกาะกลางถนนแบบยกเกาะ สาย 3195 
    ตอนแยกวิเศษชัยชาญ - แยกป่างิ้ว อำเภอเมือง จังหวัดอ่างทอง  </t>
  </si>
  <si>
    <t>อำเภอไชโย</t>
  </si>
  <si>
    <t xml:space="preserve">    - ก่อสร้างห้องน้ำและสิ่งอำนวยความสะดวกแก่นักท่องเที่ยว</t>
  </si>
  <si>
    <t>อำเภอป่าโมก</t>
  </si>
  <si>
    <t xml:space="preserve">    - ปรับปรุงภูมิทัศน์และสิ่งอำนวยความสะดวก</t>
  </si>
  <si>
    <t xml:space="preserve">     -  ปรับปรุงภูมิทัศน์และสิ่งอำนวยความสะดวก</t>
  </si>
  <si>
    <t xml:space="preserve">     - ปรับปรุงอาคารอเนกประสงค์เทิดพระเกียรติ</t>
  </si>
  <si>
    <t>สนง.พัฒนาชุมชนจังหวัดอ่างทอง</t>
  </si>
  <si>
    <t>รวมทั้งสิ้น</t>
  </si>
  <si>
    <r>
      <rPr>
        <b/>
        <sz val="13"/>
        <rFont val="TH SarabunPSK"/>
        <family val="2"/>
      </rPr>
      <t>หมายเหตุ :  กิจกรรมที่รอตรวจสอบยอดงบประมาณ ได้แก่</t>
    </r>
    <r>
      <rPr>
        <sz val="13"/>
        <rFont val="TH SarabunPSK"/>
        <family val="2"/>
      </rPr>
      <t xml:space="preserve">
                </t>
    </r>
    <r>
      <rPr>
        <b/>
        <sz val="13"/>
        <rFont val="TH SarabunPSK"/>
        <family val="2"/>
      </rPr>
      <t>กิจกรรมที่ 2.1</t>
    </r>
    <r>
      <rPr>
        <sz val="13"/>
        <rFont val="TH SarabunPSK"/>
        <family val="2"/>
      </rPr>
      <t xml:space="preserve">  ส่งเสริมการผลิตสินค้าเกษตรปลอดภัย  
                                    -  ด้านพืช   (สำนักงานเกษตรจังหวัดอ่างทอง)
                                    - ด้านประมง  (สำนักงานประมงจังหวัดอ่างทอง)
                                    - ด้านปศุสัตว์  (สำนักงานปศุสัตว์จังหวัดอ่างทอง)
                </t>
    </r>
    <r>
      <rPr>
        <b/>
        <sz val="13"/>
        <rFont val="TH SarabunPSK"/>
        <family val="2"/>
      </rPr>
      <t>กิจกรรมที่ 4.1</t>
    </r>
    <r>
      <rPr>
        <sz val="13"/>
        <rFont val="TH SarabunPSK"/>
        <family val="2"/>
      </rPr>
      <t xml:space="preserve">  วิจัยการแปรรูปผลผลิตทางการเกษตร และพัฒนาบรรจุภัณฑ์ (สำนักงานสหกรณ์จังหวัดอ่างทอง)
                                    - ค่าจ้างพนักงาน
                                    - ค่าก่อสร้างโรงงาน พร้อมเครื่องจักรอุปกรณ์
                                    - ค่าวัสดุฝึกอบรม
               </t>
    </r>
    <r>
      <rPr>
        <b/>
        <sz val="13"/>
        <rFont val="TH SarabunPSK"/>
        <family val="2"/>
      </rPr>
      <t>กิจกรรมที่ 4.2</t>
    </r>
    <r>
      <rPr>
        <sz val="13"/>
        <rFont val="TH SarabunPSK"/>
        <family val="2"/>
      </rPr>
      <t xml:space="preserve">  พัฒนาปรับปรุงคุณภาพของพัฒนาบรรจุภัณฑ์ให้มีความเหมาะสม  
                                  -  พัฒนาบรรจุภัณฑ์ (สำนักงานอุตสาหกรรมจังหวัดอ่างทอง)
               </t>
    </r>
    <r>
      <rPr>
        <b/>
        <sz val="13"/>
        <rFont val="TH SarabunPSK"/>
        <family val="2"/>
      </rPr>
      <t xml:space="preserve">กิจกรรมที่ 6.1 </t>
    </r>
    <r>
      <rPr>
        <sz val="13"/>
        <rFont val="TH SarabunPSK"/>
        <family val="2"/>
      </rPr>
      <t xml:space="preserve"> พัฒนาศูนย์รวบรวม และกระจายผลผลิต  
                                  - พัฒนาระบบรวบรวมและการขนส่งผลผลิต (สำนักงานสหกรณ์จังหวัดอ่างทอง)</t>
    </r>
  </si>
  <si>
    <t>สรุปโครงการตามแนวทางสร้างความเข้มแข็งและยั่งยืนให้กับเศรษฐกิจภายในประเทศ ประจำปีงบประมาณ พ.ศ.2560 (เพิ่มเติม)
กลุ่มจังหวัดภาคกลางตอนบน 2</t>
  </si>
  <si>
    <t>รายการ/จังหวัด</t>
  </si>
  <si>
    <t>รวม</t>
  </si>
  <si>
    <t>BIS50R9003 : ข้อมูล ณ 15.14 พ.ร.บ. เพิ่มเติ่ม ขั้นสภา &gt;&gt; ปรับลด / เปลี่ยนแปลง : กรรมมาธิการ [ ปี 2560 กรม : 70020 กลุ่มจังหวัดภาคกลางตอนบน 2    ข้อมูล : เงินระดับรายการ ]</t>
  </si>
  <si>
    <t>ชัยนาท</t>
  </si>
  <si>
    <t>ลพบุรี</t>
  </si>
  <si>
    <t>สิงห์บุรี</t>
  </si>
  <si>
    <t>อ่างทอง</t>
  </si>
  <si>
    <t>โครงการสร้างมูลค่าเพิ่มมาตรฐานอาหารปลอดภัย เพื่อสุขภาพโดยเป็น "ครัวสุขภาพเพื่อมหานคร"</t>
  </si>
  <si>
    <t xml:space="preserve">         รายจ่ายประจำ</t>
  </si>
  <si>
    <t xml:space="preserve">         รายจ่ายลงทุน</t>
  </si>
  <si>
    <t>โครงการท่องเที่ยวอารยธรรมวิถีไทยลุ่มน้ำเจ้าพระยาป่าสัก</t>
  </si>
  <si>
    <t>งบประมาณรวมทั้งสิ้น</t>
  </si>
  <si>
    <t>รายงานตรวจสอบการบันทึกเงินระดับรายการ</t>
  </si>
  <si>
    <t>หน่วย : บาท</t>
  </si>
  <si>
    <t>กิจกรรม - หมวดรายจ่าย - หมวดรายจ่ายย่อย - รายการ</t>
  </si>
  <si>
    <t>เงินงบประมาณ</t>
  </si>
  <si>
    <t>จำแนกรายจังหวัด</t>
  </si>
  <si>
    <t>กิจกรรม :  &lt;95136&gt; รวบรวมผลการวิจัยและพัฒนาปัจจัยพื้นฐานการผลิตเกษตรสินค้าเกษตร</t>
  </si>
  <si>
    <t>รายจ่ายประจำ</t>
  </si>
  <si>
    <t>รายจ่ายลงทุน</t>
  </si>
  <si>
    <t>กิจกรรม :  &lt;95138&gt; การเพิ่มผลผลิตพัฒนาคุณภาพและลดต้นทุน</t>
  </si>
  <si>
    <t>กิจกรรม :  &lt;95139&gt; การพัฒนาเกษตรกรและสถาบันเกษตรกร</t>
  </si>
  <si>
    <t>กิจกรรม :  &lt;95274&gt; การแปรรูป การเพิ่มและสร้างคุณค่าผลิตภัณฑ์สินค้ำเกษตรปลอดภัย</t>
  </si>
  <si>
    <t>กิจกรรม :  &lt;95275&gt; พัฒนาระบบตลาด</t>
  </si>
  <si>
    <t>กิจกรรม :  &lt;95276&gt; การขนส่งสินค้าและจัดการบริหารสินค้า Logistic</t>
  </si>
  <si>
    <t>กิจกรรม :  &lt;95277&gt; ดำเนินกิจกรรมด้านการเกษตรและที่เกี่ยวข้อง ตามความต้องการและเพื่อแก้ไขปัญหาความเดือดร้อนของประชาชนในพื้นที่</t>
  </si>
  <si>
    <t>กิจกรรม :  &lt;95278&gt; พัฒนาฐานข้อมูลด้านการท่องเที่ยวกลุ่มจังหวัด</t>
  </si>
  <si>
    <t>กิจกรรม :  &lt;95279&gt; ศึกษาวิจัยพฤติกรรมนักท่องเที่ยวในกลุ่มจังหวัด</t>
  </si>
  <si>
    <t>กิจกรรม :  &lt;95280&gt; จัดหาระบบรักษาความปลอดภัยในแหล่งท่องเที่ยวและเส้นทางท่องเที่ยว</t>
  </si>
  <si>
    <t>กิจกรรม :  &lt;95281&gt; จัดตั้งศูนย์ประสานงานช่วยเหลือนักท่องเที่ยว</t>
  </si>
  <si>
    <t>กิจกรรม :  &lt;95282&gt; พัฒนาศักยภาพบุคลากรด้านการท่องเที่ยว</t>
  </si>
  <si>
    <t>กิจกรรม :  &lt;95283&gt; อำนวยความสะดวกและดูแลความปลอดภัยแก่นักท่องเที่ยวและสถานที่ท่องเที่ยว (Amazing Thai Host)</t>
  </si>
  <si>
    <t>กิจกรรม :  &lt;95284&gt; จัดทำป้ายบอกทางและสื่อความหมายในแหล่งท่องเที่ยว</t>
  </si>
  <si>
    <t>กิจกรรม :  &lt;95285&gt; ปรับปรุงเส้นทางหรือขยายช่องทางจราจรสู่แหล่งท่องเที่ยว</t>
  </si>
  <si>
    <t>กิจกรรม :  &lt;95286&gt; จัดกิจกรรมสร้างแรงดึงดูดนักท่องเที่ยว</t>
  </si>
  <si>
    <t>กิจกรรม :  &lt;95287&gt; พัฒนาแหล่งท่องเที่ยวที่สำคัญใน 4 จังหวัด</t>
  </si>
  <si>
    <t>กิจกรรม :  &lt;95288&gt; พัฒนาผลิตภัณฑ์ชุมชนเพื่อการท่องเที่ยวและเพิ่มช่องทางการตลาด</t>
  </si>
  <si>
    <t>กิจกรรม :  &lt;95289&gt; ประชาสัมพันธ์และการตลาดส่งเสริมด้านการท่องเที่ยว</t>
  </si>
  <si>
    <t>กิจกรรม :  &lt;95290&gt; แก้ไขปัญหาความเดือดร้อนเร่งด่วนและความต้องการในพื้นที่ด้านการท่องเที่ยว</t>
  </si>
  <si>
    <t>คก.เกษตร</t>
  </si>
  <si>
    <t>คก.ท่องเที่ยว</t>
  </si>
  <si>
    <t>แผนการปฏิบัติงานและแผนการใช้จ่ายงบประมาณ โครงการตามแนวทางสร้างความเข้มแข็งและยั่งยืนให้กับเศรษฐกิจภายในประเทศ ประจำปีงบประมาณ พ.ศ.2560 (เพิ่มเติม)
กลุ่มจังหวัดภาคกลางตอนบน 2</t>
  </si>
  <si>
    <t>จังหวัด : จังหวัดอ่างทอง</t>
  </si>
  <si>
    <t>แผนการก่อหนี้ผูกพัน
(เฉพารายจ่ายลงทุน)</t>
  </si>
  <si>
    <t>แผนการเบิกจ่าย</t>
  </si>
  <si>
    <t>เงินนอกงบประมาณ</t>
  </si>
  <si>
    <t>หมวด : ค่าใช้สอย</t>
  </si>
  <si>
    <t>หมวด : ค่าวัสดุ</t>
  </si>
  <si>
    <t>หมวด : ที่ดิน สิ่งก่อสร้าง</t>
  </si>
  <si>
    <t>รายการระดับที่ 1 : &lt;000532&gt; ปรับปรุงหนองหัวแตก พร้อมอาคารประกอบ ตำบลหนองแม่ไก่ อำเภอโพธิ์ทอง จังหวัดอ่างทอง 1.0000 แห่ง</t>
  </si>
  <si>
    <t>รายการระดับที่ 1 : &lt;000533&gt;  ปรับปรุงหนองลาดใหญ่ พร้อมอาคารประกอบ ตำบลชัยฤทธิ์ อำเภอไชโย จังหวัดอ่างทอง 1.0000 แห่ง</t>
  </si>
  <si>
    <t>รายการระดับที่ 1 : &lt;000534&gt; ปรับปรุงหนองระหานใหญ่ พร้อมอาคารประกอบ ตำบลไชยภูมิ อำเภอไชโย จังหวัดอ่างทอง 1.0000 แห่ง</t>
  </si>
  <si>
    <t>รายการระดับที่ 1 : &lt;000535&gt; ปรับปรุงบึงลาดจินจาน พร้อมอาคารประกอบ ตำบลไผ่ดำพัฒนา อำเภอวิเศษชัยชาญ จังหวัดอ่างทอง 1.0000 แห่ง</t>
  </si>
  <si>
    <t>รายการระดับที่ 1 : &lt;000536&gt; ขุดลอกบึงเบิกไพร หมู่ที่ 6 ตำบลไผ่ดำพัฒนา อำเภอวิเศษชัยชาญ จังหวัดอ่างทอง 1.0000 แห่ง</t>
  </si>
  <si>
    <t>รายการระดับที่ 1 : &lt;000537&gt; ขุดลอกบึงอ้ายรัง หมู่ที่ 8 ตำบลไผ่ดำพัฒนา อำเภอวิเศษชัยชาญ จังหวัดอ่างทอง 1.0000 แห่ง</t>
  </si>
  <si>
    <t>รายการระดับที่ 1 : &lt;000538&gt; ก่อสร้างถนน คสล.หมู่ 3 บ้านดอนตูม ตำบลรำมะสัก เชื่อมต่อหมู่ 5 ตำบลยางช้าย อำเภอโพธิ์ทอง จังหวัดอ่างทอง 1.0000 เส้น</t>
  </si>
  <si>
    <t>รายการระดับที่ 1 : &lt;000539&gt; ก่อสร้างถนน คสล.หมู่ 3 บ้านบึง ตำบลรำมะสัก เชื่อมต่อหมู่ 7 บ้านแจงแขวนหม้อตำบลม่วงคัน อำเภอโพธิ์ทอง จังหวัดอ่างทอง 1.0000 เส้น</t>
  </si>
  <si>
    <t>รายการระดับที่ 1 : &lt;000560&gt; 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 จังหวัดอ่างทอง 1.0000 แห่ง</t>
  </si>
  <si>
    <t>รายการระดับที่ 1 : &lt;000561&gt; จัดหาแหล่งน้ำพร้อมระบบกระจาย ช่วยเหลือพื้นที่การเกษตรในเขต ตำบลราชสถิตย์,ตำบลเทวราช อำเภอไชโย จังหวัดอ่างทอง  1.0000 แห่ง</t>
  </si>
  <si>
    <t>รายการระดับที่ 1 : &lt;000562&gt; จัดหาแหล่งน้ำพร้อมระบบกระจาย ช่วยเหลือพื้นที่การเกษตรในเขตตำบลสายทอง,ตำบลบางเสด็จ อำเภอป่าโมก จังหวัดอ่างทอง 1.0000 แห่ง</t>
  </si>
  <si>
    <t>รายการระดับที่ 1 : &lt;000563&gt;  จัดหาแหล่งน้ำพร้อมระบบกระจาย ช่วยเหลือพื้นที่การเกษตรในเขตตำบลรำมะสัก อำเภอโพธิ์ทอง จังหวัดอ่างทอง 1.0000 แห่ง</t>
  </si>
  <si>
    <t>รายการระดับที่ 1 : &lt;000564&gt; จัดหาแหล่งน้ำพร้อมระบบกระจาย ช่วยเหลือพื้นที่การเกษตรในเขตตำบลวังน้ำเย็น อำเภอแสวงหา จังหวัดอ่างทอง 1.0000 แห่ง</t>
  </si>
  <si>
    <t>รายการระดับที่ 1 : &lt;000565&gt; จัดหาแหล่งน้ำพร้อมระบบกระจาย ช่วยเหลือพื้นที่การเกษตรในเขตตำบลอบทม,ตำบลโพธิ์ม่วงพันธ์ อำเภอสามโก้ จังหวัดอ่างทอง 1.0000 แห่ง</t>
  </si>
  <si>
    <t>รายการระดับที่ 1 : &lt;000566&gt; จัดหาแหล่งน้ำพร้อมระบบกระจาย ช่วยเหลือพื้นที่การเกษตรในเขตตำบลสาวร้องไห้ อำเภอวิเศษชัยชาญ จังหวัดอ่างทอง 1.0000 แห่ง</t>
  </si>
  <si>
    <t>รายการระดับที่ 1 : &lt;000568&gt;  ก่อสร้างถนนลาดยางคันคลองระบายใหญ่แม่น้ำน้อย 3 ฝั่งซ้าย (บ้านเขาบวช-อ่างแก้ว)เขตพื้นที่ตำบลองครักษ์,ตำบลโคกพุทรา,ตำบลอ่างแก้ว อำเภอโพธิ์ทอง จังหวัดอ่างทอง ระยะทาง 9.7800 กิโลเมตร 1.0000 สายทาง</t>
  </si>
  <si>
    <t>รายการระดับที่ 1 : &lt;000569&gt;  ก่อสร้างถนนลาดยางคันคลองระบายใหญ่แม่น้ำน้อย 4 ฝั่งขวา (บ้านงิ้วราย-วัดคู)เขตพื้นที่ ตำบลยางช้าย อำเภอโพธิ์ทอง เชื่อมต่อ ตำบลม่วงเตี้ย อำเภอวิเศษชัยชาญ จังหวัดอ่างทอง ระยะทาง 7.8800 กิโลเมตร 1.0000 สายทาง</t>
  </si>
  <si>
    <t>รายการระดับที่ 1 : &lt;000858&gt; แก้มลิงสีบัวทอง พร้อมอาคารประกอบ ตำบลสีบัวทอง อำเภอแสวงหา จังหวัดอ่างทอง ปริมาตรดินขุดไม่น้อยกว่า 387,000 ลูกบาศก์เมตร 1.0000 แห่ง</t>
  </si>
  <si>
    <t>หมวด : ค่าตอบแทน</t>
  </si>
  <si>
    <t xml:space="preserve">รายการระดับที่ 1 : &lt;000016&gt; ค่าตอบแทนผู้ปฏิบัติงานให้ทางราชการ 0.0000 </t>
  </si>
  <si>
    <t xml:space="preserve">รายการระดับที่ 1 : &lt;000019&gt; ค่าตอบแทนวิทยากรสัมมนาและฝึกอบรม 0.0000 </t>
  </si>
  <si>
    <t xml:space="preserve">รายการระดับที่ 1 : &lt;000003&gt; ค่าจ้างเหมาบริการ  </t>
  </si>
  <si>
    <t xml:space="preserve">รายการระดับที่ 2 : &lt;000274&gt;ค่าจ้างเหมารถตู้  0.0000 </t>
  </si>
  <si>
    <t xml:space="preserve">รายการระดับที่ 2 : &lt;000487&gt;ค่าจ้างเหมาจัดทำเอกสารอบรม 0.0000 </t>
  </si>
  <si>
    <t xml:space="preserve">รายการระดับที่ 2 : &lt;000635&gt;ค่าจ้างเหมาให้คำปรึกษาและประเมินแปลงเบื้องต้น 0.0000 </t>
  </si>
  <si>
    <t xml:space="preserve">รายการระดับที่ 2 : &lt;000636&gt;ค่าจ้างเหมาตรวจรับรองแปลงตามมาตรฐาน GAP 0.0000 </t>
  </si>
  <si>
    <t xml:space="preserve">รายการระดับที่ 2 : &lt;000637&gt;ค่าจ้างเหมาเจ้าหน้าที่ปฏิบัติงานโครงการ 0.0000 </t>
  </si>
  <si>
    <t xml:space="preserve">รายการระดับที่ 2 : &lt;000638&gt;ค่าจ้างจัดทำระบบข้อมูลการวางแผนการผลิต 0.0000 </t>
  </si>
  <si>
    <t xml:space="preserve">รายการระดับที่ 2 : &lt;000643&gt;ค่าจ้างเหมาซ่อมบำรุงรถยนต์ราชการ 0.0000 </t>
  </si>
  <si>
    <t xml:space="preserve">รายการระดับที่ 2 : &lt;000646&gt;ค่าจ้างเหมาในการจัดทำบรรจุผลิตภัณฑ์ 0.0000 </t>
  </si>
  <si>
    <t xml:space="preserve">รายการระดับที่ 2 : &lt;000647&gt;ค่าจ้างเหมาสุ่มเก็บและตรวจวิเคราะห์เนื้อเยื่อ 0.0000 </t>
  </si>
  <si>
    <t xml:space="preserve">รายการระดับที่ 1 : &lt;000080&gt; ค่าใช้จ่ายในการสัมมนาและฝึกอบรม  </t>
  </si>
  <si>
    <t xml:space="preserve">รายการระดับที่ 2 : &lt;000091&gt;การฝึกอบรมสัมมนาประชาชนทั่วไป 0.0000 </t>
  </si>
  <si>
    <t xml:space="preserve">รายการระดับที่ 1 : &lt;000081&gt; ค่าเบี้ยเลี้ยง ที่พักและพาหนะ  </t>
  </si>
  <si>
    <t xml:space="preserve">รายการระดับที่ 2 : &lt;000188&gt;ค่าพาหนะเดินทางในประเทศ 0.0000 </t>
  </si>
  <si>
    <t xml:space="preserve">รายการระดับที่ 2 : &lt;000198&gt;ค่าเช่าที่พักระหว่างเดินทางในประเทศ 0.0000 </t>
  </si>
  <si>
    <t xml:space="preserve">รายการระดับที่ 2 : &lt;000199&gt;ค่าเบี้ยเลี้ยงเดินทางในประเทศ 0.0000 </t>
  </si>
  <si>
    <t xml:space="preserve">รายการระดับที่ 1 : &lt;000039&gt; วัสดุสนามและการฝึก 0.0000 </t>
  </si>
  <si>
    <t xml:space="preserve">รายการระดับที่ 1 : &lt;000041&gt; วัสดุการเกษตร 0.0000 </t>
  </si>
  <si>
    <t xml:space="preserve">รายการระดับที่ 1 : &lt;000042&gt; วัสดุเชื้อเพลิงและหล่อลื่น 0.0000 </t>
  </si>
  <si>
    <t xml:space="preserve">รายการระดับที่ 1 : &lt;000043&gt; วัสดุสำนักงาน 0.0000 </t>
  </si>
  <si>
    <t xml:space="preserve">รายการระดับที่ 1 : &lt;000050&gt; วัสดุงานบ้านงานครัว 0.0000 </t>
  </si>
  <si>
    <t xml:space="preserve">รายการระดับที่ 1 : &lt;000051&gt; วัสดุคอมพิวเตอร์ 0.0000 </t>
  </si>
  <si>
    <t>หมวด : ครุภัณฑ์</t>
  </si>
  <si>
    <t>รายการระดับที่ 1 : &lt;000380&gt; ตู้แช่แข็ง ขนาด 9.5 คิว (268 ลิตร) ควบคุมความเย็นด้วย mechanic thermostat  2.0000 ตู้</t>
  </si>
  <si>
    <t>รายการระดับที่ 1 : &lt;000381&gt; เครื่องบรรจุภัณฑ์สูญญากาศแบบมาตรฐาน ขนาด 1450*750*1000 mm รองรับขนาดถุงแวคคั่มไม่เกิน 60 cm ใช้ไฟ 380 (3 เฟส) ห้องดูดสูญญากาศ 670*540*50 mm 1.0000 เครื่อง</t>
  </si>
  <si>
    <t>รายการระดับที่ 1 : &lt;000382&gt; เครื่องบดอาหาร ระบบไฟฟ้า มอเตอร์ 3 แรงม้า อัคโนมัติ 1.0000 ชุด</t>
  </si>
  <si>
    <t>รายการระดับที่ 1 : &lt;000383&gt; เครื่องผสมอาหาร ระบบไฟฟ้า 1100 วัตต์ อัตโนมัติ ขนาด 20 ลิตร 1.0000 เครื่อง</t>
  </si>
  <si>
    <t>รายการระดับที่ 1 : &lt;000384&gt; โต๊ะแสตนเลสขากลม (กว้าง*ยาว*สูง) 80*180*80 ซม. 4.0000 ตัว</t>
  </si>
  <si>
    <t>รายการระดับที่ 1 : &lt;000385&gt; ถังพลาสติกหมักวัตถุดิบ (ความจุ 300 ลิตร) 5.0000 ใบ</t>
  </si>
  <si>
    <t>รายการระดับที่ 1 : &lt;000386&gt; เตาทอดระบบไฟฟ้าตัดไฟฟ้าปรับอุณหภูมิ ขนาด 8+8 ลิตร 6000 วัตต์ 1.0000 เตา</t>
  </si>
  <si>
    <t>รายการระดับที่ 1 : &lt;000387&gt; ตู้อบพลังงานความร้อนทำงานด้วยแก๊สพร้อมอุปกรณ์ 1.0000 เครื่อง</t>
  </si>
  <si>
    <t>รายการระดับที่ 1 : &lt;000388&gt; เครื่องสูบน้ำดีเซลขนาดไม่ต่ำกว่า 11 แรงม้า ท่อแสตนเลส ขนาด 8 นิ้ว ยาว 6 เมตร พร้อมอุปกรณ์ลากจูง 25.0000 ชุด</t>
  </si>
  <si>
    <t>รายการระดับที่ 1 : &lt;000389&gt; เครื่องสูบน้ำเบนซินขนาดไม่ต่ำกว่า 6.5 แรงม้า ท่อขนาด 6 นิ้ว ยาว 4 เมตร 50.0000 ชุด</t>
  </si>
  <si>
    <t>รายการระดับที่ 1 : &lt;000391&gt; เครื่องพ่นยาแรงดันสูงขนาดไม่ต่ำกว่า 6.5 แรงม้าพร้อมสายยาว 150 เมตร 25.0000 ชุด</t>
  </si>
  <si>
    <t>รายการระดับที่ 1 : &lt;000392&gt; เครื่องตัดหญ้าเบนซิน 4 จังหวะ 250.0000 เครื่อง</t>
  </si>
  <si>
    <t>รายการระดับที่ 1 : &lt;000393&gt; เรือแสตนเลสพร้อมอุปกรณ์ให้น้ำเครื่องยนต์เบนซิน ขนาดไม่ต่ำกว่า 6.5 แรงม้า 10.0000 ชุด</t>
  </si>
  <si>
    <t>รายการระดับที่ 1 : &lt;000394&gt; โต๊ะหน้าพลาสติก 125.0000 ตัว</t>
  </si>
  <si>
    <t>รายการระดับที่ 1 : &lt;000395&gt; คอมพิวเตอร์โน๊ตบุ๊ค 25.0000 ชุด</t>
  </si>
  <si>
    <t>รายการระดับที่ 1 : &lt;000396&gt; เครื่องพิมพ์ชนิดเลเซอร์ 25.0000 เครื่อง</t>
  </si>
  <si>
    <t>รายการระดับที่ 1 : &lt;000397&gt; ตู้เหล็ก 2 บาน 25.0000 ตู้</t>
  </si>
  <si>
    <t>รายการระดับที่ 1 : &lt;000398&gt; พันธุ์แพะ  500.0000 ตัว</t>
  </si>
  <si>
    <t>รายการระดับที่ 1 : &lt;000399&gt; เครื่องสูบโคลน เครื่องยนต์ดีเซล 4 จังหวะ 7 แรงม้า เส้นผ่านศูนย์กลางท่อดูด-ส่ง 3 นิ้ว 1.0000 เครื่อง</t>
  </si>
  <si>
    <t>รายการระดับที่ 1 : &lt;000400&gt; เครื่องสูบน้ำท่อพญานาค ขนาด 12 นิ้ว พร้อมแทรลเลอร์ลากจูงได้ง่าย เครื่องยนต์ดีเซล R6105ZD ขนาด 6 สูบกำลัง 90 Kw ชนิดต่อเหล็กความหนา 3.0 มิลลิเมตร อัตราความเร็วรอบ 1500 รอบต่อนาที  1.0000 ชุด</t>
  </si>
  <si>
    <t>รายการระดับที่ 1 : &lt;000426&gt; เครื่องพ่นยาแบบสายสะพาย 50.0000 เครื่อง</t>
  </si>
  <si>
    <t>รายการระดับที่ 1 : &lt;000846&gt; ขุดแหล่งกักเก็บน้ำพร้อมปรับเกลี่ยดิน 1.0000 แห่ง</t>
  </si>
  <si>
    <t>รายการระดับที่ 1 : &lt;000847&gt; โรงเรือนอบแห้งพลังงานแสงอาทิตย์ ขนาด 6.00*8.20 ม. พร้อมอุปกรณ์ 1.0000 แห่ง</t>
  </si>
  <si>
    <t xml:space="preserve">รายการระดับที่ 2 : &lt;000133&gt;ค่าจ้างเหมารถบัส 0.0000 </t>
  </si>
  <si>
    <t xml:space="preserve">รายการระดับที่ 1 : &lt;000671&gt; ค่าจ้างเหมาส่งเสริมการนำเทคโนโลยีมาพัฒนาผลิตภัณฑ์ 0.0000 </t>
  </si>
  <si>
    <t>รายการระดับที่ 1 : &lt;000340&gt; ค่าเครื่องจักร พร้อมอุปกรณ์ กำลังการผลิต 3.3 กิโลกรัม/ชั่วโมง 13.0000 เครื่อง</t>
  </si>
  <si>
    <t xml:space="preserve">รายการระดับที่ 2 : &lt;000664&gt;ค่าจ้างเหมาจัดมหกรรมครัวสุขภาพมหานคร 0.0000 </t>
  </si>
  <si>
    <t xml:space="preserve">รายการระดับที่ 2 : &lt;000665&gt;ค่าจ้างเหมาจัดงานส่งเสริมการตลาดเชิงรุก (Road show) 0.0000 </t>
  </si>
  <si>
    <t xml:space="preserve">รายการระดับที่ 2 : &lt;000666&gt;ค่าจ้างเหมาจัดงานส่งเสริมการตลาดภายในประเทศ 0.0000 </t>
  </si>
  <si>
    <t xml:space="preserve">รายการระดับที่ 2 : &lt;000668&gt;ค่าจ้างเหมาติดตามประเมินผลโครงการ 0.0000 </t>
  </si>
  <si>
    <t xml:space="preserve">รายการระดับที่ 2 : &lt;000661&gt;ค่าจ้างเหมาจ้างที่ปรึกษาพัฒนาระบบ Application 0.0000 </t>
  </si>
  <si>
    <t>รายการระดับที่ 1 : &lt;000378&gt; จัดหารถบรรทุกห้องเย็นขนาด 2,500 CC  4.0000 คัน</t>
  </si>
  <si>
    <t>รายการระดับที่ 1 : &lt;000379&gt; จัดหารถบรรทุกผัดพร้อมคอก ขนาด 2,400 CC 4.0000 คัน</t>
  </si>
  <si>
    <t>รายการระดับที่ 1 : &lt;000401&gt; โต๊ะแสตนแลส ขนาด 80*200*100 เซนติเมตร 8.0000 ตัว</t>
  </si>
  <si>
    <t>รายการระดับที่ 1 : &lt;000402&gt; โต๊ะตะแกรงแสตนเลส ขนาด 80*200*100 ซม. 4.0000 ตัว</t>
  </si>
  <si>
    <t>รายการระดับที่ 1 : &lt;000403&gt; เครื่องชั่งดิจิตอลแบบตั้งพื้น พิกัดน้ำหนัดชั่งน้ำหนักได้สูงสุด 300 กิโลกรัม ความละเอียดเครื่องชั่ง 40 กรัม  1.0000 เครื่อง</t>
  </si>
  <si>
    <t>รายการระดับที่ 1 : &lt;000404&gt; รถเข็นแสตนเลส ชั้นเดียว แฮนด์พับได้ 92*62*92 ซม. มีล้อขนาด 6 นิ้ว รับน้ำหนักได้ 350 กก. 2.0000 คัน</t>
  </si>
  <si>
    <t>รายการระดับที่ 1 : &lt;000405&gt; เก้าอี้แสตนเลสทรงกลมหมุนได้ 360 องศาเซลเซียส ปรับความสูงได้มีล้อเลื่อนเคลื่อนที่ได้ 15.0000 ตัว</t>
  </si>
  <si>
    <t>รายการระดับที่ 1 : &lt;000406&gt; ถังเก็บน้ำขนาด 1000 ลิตร วัสดุ PE (Polyethylene) 4.0000 ใบ</t>
  </si>
  <si>
    <t>รายการระดับที่ 1 : &lt;000407&gt; เครื่องเป่ามือลมร้อนไฟ 2500 W 3.0000 เครื่อง</t>
  </si>
  <si>
    <t>รายการระดับที่ 1 : &lt;000408&gt; เครื่องกรองน้ำระบบ R.O 5 ขั้นตอน อัตรากรอง 300 แกลลอน/วัน 2.0000 เครื่อง</t>
  </si>
  <si>
    <t>รายการระดับที่ 1 : &lt;000409&gt; ไฟฉุกเฉิน LED Emergence light 12w,12v-7AH 20.0000 ชุด</t>
  </si>
  <si>
    <t>รายการระดับที่ 1 : &lt;000410&gt; เครื่องพิมพ์ Multifunction ชนิดเลเซอร์/ชนิด LED สี 2.0000 เครื่อง</t>
  </si>
  <si>
    <t>รายการระดับที่ 1 : &lt;000411&gt; เครื่องคอมพิวเตอร์พร้อมอุปกรณ์ครบชุด 2.0000 ชุด</t>
  </si>
  <si>
    <t xml:space="preserve">รายการระดับที่ 1 : &lt;000412&gt; เก้าอี้สำนักงาน 3.0000 </t>
  </si>
  <si>
    <t>รายการระดับที่ 1 : &lt;000413&gt; อ่างน้ำแสตนเลส ขนาด 70*200*85 เซนติเมตร 3.0000 ใบ</t>
  </si>
  <si>
    <t>รายการระดับที่ 1 : &lt;000414&gt; เครื่องปรับอากาศขนาด 30000 บีทียู 2.0000 เครื่อง</t>
  </si>
  <si>
    <t>รายการระดับที่ 1 : &lt;000415&gt; อ่างแสตนเลส 2 หลุม ขนาด 70*180*85 ซม. 1.0000 ชุด</t>
  </si>
  <si>
    <t>รายการระดับที่ 1 : &lt;000416&gt; อ่างแสตนเลส 3 หลุม ขนาด 80*200*100 ซม. 1.0000 ชุด</t>
  </si>
  <si>
    <t>รายการระดับที่ 1 : &lt;000417&gt; ชั้นวางแสตนเลส 3 ชั้น พื้นชั้นเป็นแสตนเลส แผ่นแสตนเลสหนา 1.2 มิลลิลิตร ขนาด 60*200*170 เซนติเมตร 1.0000 ชุด</t>
  </si>
  <si>
    <t>รายการระดับที่ 1 : &lt;000418&gt; ชั้นวางแสตนเลส 2 ชั้น ขนาด 100*200*70 ซม. พื้นชั้นบนเป็นซี่แสตนเลส ชั้นล่างเป็นถาดแสตนเลสพร้อมสะดือระบายน้ำ 2.0000 ชุด</t>
  </si>
  <si>
    <t>รายการระดับที่ 1 : &lt;000419&gt; เครื่องชั่งดิจิตอลแบบตั้งโต๊ะ พิกัดน้ำหนักชั่งน้ำหนักได้สูงสุด 1 กิโลกรัม ความละเอียดเครื่องชั่ง 0.2 กรัม  2.0000 เครื่อง</t>
  </si>
  <si>
    <t>รายการระดับที่ 1 : &lt;000420&gt; รถเข็นแสตนเลส 2 ขั้น ขนิดมือจับเดี่ยว 88*51*89 ซม. 2.0000 คัน</t>
  </si>
  <si>
    <t>รายการระดับที่ 1 : &lt;000421&gt; โต๊ะทำงาน 1.0000 ตัว</t>
  </si>
  <si>
    <t>รายการระดับที่ 1 : &lt;000422&gt; ตู้เย็น 5 คิว 1.0000 ตู้</t>
  </si>
  <si>
    <t>รายการระดับที่ 1 : &lt;000423&gt; ล็อกเกอร์ขนาด 18 ช่อง ผลิตจากเหล็ก ชนิดบานประตูทึบ 1.0000 หลัง</t>
  </si>
  <si>
    <t>รายการระดับที่ 1 : &lt;000424&gt; พัดลมตั้งพื้น ขนาด 22 นิ้ว 3.0000 ตัว</t>
  </si>
  <si>
    <t>รายการระดับที่ 1 : &lt;000425&gt; ไวท์บอร์ดแม่เหล็ก ขนาก 90*180 เซนติเมตร มีฐานและล้อเลื่อนเคลื่อนที่ได้ 2.0000 ชุด</t>
  </si>
  <si>
    <t>รายการระดับที่ 1 : &lt;000427&gt; โต๊ะวางคอมพิวเตอร์ 2.0000 โต๊ะ</t>
  </si>
  <si>
    <t>รายการระดับที่ 1 : &lt;000428&gt; โต๊ะพับอเนกประสงค์หน้าพลาสติก 3.0000 ตัว</t>
  </si>
  <si>
    <t>รายการระดับที่ 1 : &lt;000429&gt; เครื่องปรับอากาศขนาด 24000 บีทียู 3.0000 เครื่อง</t>
  </si>
  <si>
    <t>รายการระดับที่ 1 : &lt;000844&gt; ปรับปรุงอาคารคัดบรรจุผลผลิตทางการเกษตร (ผลไม้) 1.0000 แห่ง</t>
  </si>
  <si>
    <t>รายการระดับที่ 1 : &lt;000476&gt; รถบรรทุกขยะ  ขนาด 6 ตัน 6 ล้อ ปริมาตรกระบอกสูบไม่ต่ำกว่า 6,000 ซีซี แบบอัดท้าย 4.0000 คัน</t>
  </si>
  <si>
    <t>รายการระดับที่ 1 : &lt;000477&gt; รถขุดตีนตะขาบ  ขนาด 200 แรงม้า 1.0000 คัน</t>
  </si>
  <si>
    <t>รายการระดับที่ 1 : &lt;000540&gt;  ปรับปรุงคันกั้นน้ำ หมู่ 3 และ หมู่ 4 ตำบลโผงเผง อำเภอป่าโมก จังหวัดอ่างทอง 1.0000 สาย</t>
  </si>
  <si>
    <t>รายการระดับที่ 1 : &lt;000541&gt;  ปรับปรุงคันกั้นน้ำ หมู่ 5 และ หมู่ 6 ตำบลโผงเผง อำเภอป่าโมก จังหวัดอ่างทอง 1.0000 สาย</t>
  </si>
  <si>
    <t>รายการระดับที่ 1 : &lt;000546&gt; ปรับปรุงซ่อมแซมถนนภายในหมู่บ้าน หมู่ 2,3 ตำบลวังน้ำเย็น อำเภอแสวงหา 1.0000 เส้น</t>
  </si>
  <si>
    <t>รายการระดับที่ 1 : &lt;000547&gt; ก่อสร้างถนนคอนกรีตเสริมเหล็กภายในหมู่บ้าน หมู่ 5 ตำบลวังน้ำเย็น อำเภอแสวงหา 1.0000 เส้น</t>
  </si>
  <si>
    <t>รายการระดับที่ 1 : &lt;000558&gt; ปรับปรุงขยายท่อเมนประปาหมู่บ้านหมู่ที่ 6 ตำบลวังน้ำเย็น อำเภอแสวงหา 1.0000 เส้น</t>
  </si>
  <si>
    <t>รายการระดับที่ 1 : &lt;000572&gt; ปรับปรุงเขื่อนป้องกันตลิ่ง หมู่ 4 ตำบลราชสถิตย์ อำเภอไชโย จังหวัดอ่างทอง 1.0000 แห่ง</t>
  </si>
  <si>
    <t>รายการระดับที่ 1 : &lt;000573&gt; ปรับปรุงเขื่อนป้องกันตลิ่ง หมู่ 2 ตำบลหลักฟ้า อำเภอไชโย จังหวัดอ่างทอง 1.0000 แห่ง</t>
  </si>
  <si>
    <t>รายการระดับที่ 1 : &lt;000574&gt;  ปรับปรุงเขื่อนป้องกันตลิ่ง หมู่ 2 ตำบลไชโย อำเภอไชโย จังหวัดอ่างทอง 1.0000 แห่ง</t>
  </si>
  <si>
    <t>รายการระดับที่ 1 : &lt;000576&gt; ปรับปรุงเขื่อนป้องกันตลิ่ง หมู่ 4 ตำบลย่านซื่อ อำเภอเมือง จังหวัดอ่างทอง 1.0000 แห่ง</t>
  </si>
  <si>
    <t>รายการระดับที่ 1 : &lt;000737&gt;  ก่อสร้างถนน คสล. พร้อมระบบระบายน้ำและปรับปรุงถนนโดยรอบศูนย์ฯ 1.0000 เส้น</t>
  </si>
  <si>
    <t xml:space="preserve">รายการระดับที่ 2 : &lt;000608&gt;จ้างเหมาศึกษาแหล่งท่องเที่ยวเพื่อจัดทำStory ส่งเสริมการท่องเที่ยวเชิงรุกกลุ่มจังหวัดภาคกลางตอนบน 2 0.0000 </t>
  </si>
  <si>
    <t>หมวด : รายจ่ายอื่น</t>
  </si>
  <si>
    <t>หมวดย่อย : รายจ่ายอื่น</t>
  </si>
  <si>
    <t>รายการระดับที่ 1 : &lt;000370&gt; ค่ากล้อง CCTV IP Camera 5 ล้านพิกเซล ตำบลตลาดกรวด อำเภอเมืองอ่างทอง จังหวัดอ่างทอง 16.0000 แห่ง</t>
  </si>
  <si>
    <t>รายการระดับที่ 1 : &lt;000843&gt; จัดตั้งศูนย์ควบคุมความปลอดภัยและบริการนักท่องเที่ยว ตำบลตลาดกรวด อำเภอเมืองอ่างทอง จังหวัดอ่างทอง 1.0000 แห่ง</t>
  </si>
  <si>
    <t>รายการระดับที่ 1 : &lt;000752&gt;  ป้ายบอกทางและสื่อความหมายในแหล่งท่องเที่ยว 8.0000 เส้นทาง</t>
  </si>
  <si>
    <t>รายการระดับที่ 1 : &lt;000444&gt; ปรับปรุงภูมิทัศน์เกาะกลางถนนสาย ทล.334 จากแยกต่างระดับสายเอเชีย-สี่แยกบ้านรอ 1.0000 เส้น</t>
  </si>
  <si>
    <t>รายการระดับที่ 1 : &lt;000445&gt; ก่อสร้างถนน คสล. หมู่ 7,8,9 ตำบลรำมะสัก อำเภอโพธิ์ทอง เชื่อมต่อ ตำบลวังน้ำเย็น อำเภอแสวงหา จังหวัดอ่างทอง 1.0000 สายทาง</t>
  </si>
  <si>
    <t>รายการระดับที่ 1 : &lt;000446&gt; ก่อสร้างถนนลาดยางสายเชื่อมต่อระหว่างหนองคันไชย หมู่ 3  ตำบลโคกพุทรา-หมู่ 3ตำบลหนองแม่ไก่ อำเภอโพธิ์ทอง 1.0000 เส้น</t>
  </si>
  <si>
    <t>รายการระดับที่ 1 : &lt;000447&gt;  ก่อสร้างถนน คสล.หมู่ 7 ตำบลมงคลธรรมนิมิต อำเภอสามโก้ เชื่อมต่อหมู่ 7ตำบลรำมะสัก อำเภอโพธิ์ทอง 1.0000 เส้น</t>
  </si>
  <si>
    <t>รายการระดับที่ 1 : &lt;000448&gt; ก่อสร้างถนน คสล. หมู่ 6 ตำบลอบทม อำเภอสามโก้ เชื่อมต่อหมู่ 3 ตำบลสาวร้องไห้อำเภอวิเศษชัยชาญ 1.0000 เส้น</t>
  </si>
  <si>
    <t>รายการระดับที่ 1 : &lt;000449&gt; ก่อสร้างปรับปรุงซ่อมแซมผิวจราจรถนนปู่ดอก-ปู่ทองแก้ว ตั้งแต่ถนนโพธิ์พระยา-ท่าเรือถึงถนนปู่ดอก-ปู่ทองแก้ว 21 ตำบลไผ่จำศีล อำเภอวิเศษชัยชาญ 1.0000 เส้น</t>
  </si>
  <si>
    <t>รายการระดับที่ 1 : &lt;000450&gt; ก่อสร้างถนนคสล. หมู่ที่ 2  ตำบลสาวร้องไห้ อำเภอวิเศษชัยชาญ ช่วงที่ 1จากถนนลาดยางสายสาวร้องไห้-ไผ่วง ถึงหมู่บ้านตาลหัก ช่วงที่ 2 จากหลังโบสถ์วัดสิทฯถึง อบตำบลสาวร้องไห้  (หลังเก่า) 1.0000 เส้น</t>
  </si>
  <si>
    <t>รายการระดับที่ 1 : &lt;000451&gt; ก่อสร้างถนน คสล.หมู่ที่ 2,5 ตำบลไผ่วง อำเภอวิเศษชัยชาญ  1.0000 เส้น</t>
  </si>
  <si>
    <t>รายการระดับที่ 1 : &lt;000452&gt;  ก่อสร้างถนน คสล. เชื่อมต่อระหว่างหมู่ 3 ตำบลโคกพุทรา-หมู่ 5 ตำบลบางเจ้าฉ่าอำเภอโพธิ์ทอง 1.0000 เส้น</t>
  </si>
  <si>
    <t>รายการระดับที่ 1 : &lt;000498&gt; ปรับปรุงเส้นทาง สร้างเกาะกลางถนนแบบยกเกาะ สาย 3195    ตอนแยกวิเศษชัยชาญ - แยกป่างิ้ว อำเภอเมือง จังหวัดอ่างทอง 1.0000 สายทาง</t>
  </si>
  <si>
    <t>รายการระดับที่ 1 : &lt;000502&gt;  ปรับปรุงผิวจราจรเสริมผิวแอสฟัลท์ติกคอนกรีตสาย อท.2034 แยก ทล.32-บ.มหานาม (ตอนที่ 4)จังหวัดอ่างทอง 1.0000 แห่ง</t>
  </si>
  <si>
    <t>รายการระดับที่ 1 : &lt;000802&gt; ติดตั้งไฟฟ้าแสงสว่างเพื่อความปลอดภัยสาย อท.2040 แยก ทล.32-บ.โพสะ 1.0000 เส้น</t>
  </si>
  <si>
    <t xml:space="preserve">รายการระดับที่ 2 : &lt;000624&gt;ค่าจ้างเหมาจัดงานอ่างทอง 5 ที่สุด สิ่งศักดิ์สิทธิ์ 0.0000 </t>
  </si>
  <si>
    <t xml:space="preserve">รายการระดับที่ 2 : &lt;000630&gt;ค่าจ้างเหมาออกแบบจัดสร้างร้านจำหน่ายสินค้าตลาดย้อนยุค 0.0000 </t>
  </si>
  <si>
    <t>รายการระดับที่ 1 : &lt;000369&gt; จัดซื้อรถรางระบบไฟฟ้า 23 ที่นั่ง จำนวน 2 คัน โครงการแก้มลิงหนองเจ็ดเส้น อันเนื่องมาจากพระราชดำริ ตำบลหัวไผ่ อำเภอเมืองอ่างทอง และตำบลสายทอง อำเภอป่าโมก จังหวัดอ่างทอง 2.0000 คัน</t>
  </si>
  <si>
    <t>รายการระดับที่ 1 : &lt;000487&gt; ปรับปรุงภูมิทัศน์ลานจอดรถสำหรับนักท่องเที่ยว ณ วัดขุนอินทประมูล ตำบลอินทประมูล อำเภอโพธิ์ทอง จังหวัดอ่างทอง 1.0000 แห่ง</t>
  </si>
  <si>
    <t>รายการระดับที่ 1 : &lt;000489&gt;  ติดตั้งไฟฟ้าแสงสว่างเพื่อความปลอดภัยสาย อท.3003 แยก ทล.309-บ.บางพลับ   1.0000 แห่ง</t>
  </si>
  <si>
    <t>รายการระดับที่ 1 : &lt;000505&gt; ปรับปรุงหลังคาคลุมทางเดินริมเขื่อนบริเวณวัดไชโยวรวิหาร อำเภอไชโย จังหวัดอ่างทอง 1.0000 แห่ง</t>
  </si>
  <si>
    <t>รายการระดับที่ 1 : &lt;000507&gt; ติดตั้งไฟฟ้าแสงสว่างเพื่อความปลอดภัยสาย อท.4002 แยก ทล.3064 บ.มหานาม 1.0000 แห่ง</t>
  </si>
  <si>
    <t>รายการระดับที่ 1 : &lt;000509&gt; ก่อสร้างห้องน้ำสาธารณะ บริเวณอนุสาวรีย์ปู่ดอก ปู่แก้ว ตำบลไผ่จำศีลอำเภอวิเศษชัยชาญ 1.0000 แห่ง</t>
  </si>
  <si>
    <t>รายการระดับที่ 1 : &lt;000510&gt; ปรับปรุงอาคารพลับพลาที่ประทับบริเวณอนุสาวรีย์นายดอก นายทองแก้ว หมู่ที่ 2ตำบลไผ่จำศีล อำเภอวิเศษชัยชาญ 1.0000 แห่ง</t>
  </si>
  <si>
    <t>รายการระดับที่ 1 : &lt;000526&gt; ปรับปรุงภูมิทัศน์และสิ่งอำนวยความสะดวกโครงการฟาร์มตัวอย่างตามพระราชดำริ     ในสมเด็จพระนางเจ้าสิริกิติ์ พระบรมราชินีนาถ ตำบลสีบัวทอง อำเภอแสวงหา     จังหวัดอ่างทอง 1.0000 แห่ง</t>
  </si>
  <si>
    <t>รายการระดับที่ 1 : &lt;000814&gt; ก่อสร้างห้องน้ำสำหรับอำนวยความสะดวกแก่นักท่องเที่ยว ณ วัดป่าโมก อำเภอป่าโมก จังหวัดอ่างทอง 1.0000 แห่ง</t>
  </si>
  <si>
    <t>รายการระดับที่ 1 : &lt;000835&gt;  ปรับปรุงภูมิทัศน์และสิ่งอำนวยความสะดวกโครงการแก้มลิงหนองเจ็ดเส้น อันเนื่องมาจากพระราชดำริ ตำบลหัวไผ่ อำเภอเมืองอ่างทอง และตำบลสายทอง อำเภอป่าโมก จังหวัดอ่างทอง 1.0000 แห่ง</t>
  </si>
  <si>
    <t>รายการระดับที่ 1 : &lt;000841&gt;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  พระบรมราชินีนาถหนองระหารจีน ตำบลบ้านอิฐ อำเภอเมือง จังหวัดอ่างทอง 1.0000 แห่ง</t>
  </si>
  <si>
    <t xml:space="preserve">รายการระดับที่ 2 : &lt;000628&gt;ค่าจ้างเหมาจัดกิจกรรม ROAD SHOW OTOP 4 ภูมิภาค 0.0000 </t>
  </si>
  <si>
    <t xml:space="preserve">รายการระดับที่ 1 : &lt;000062&gt; จ้างวิจัยและพัฒนาผลิตภัณฑ์ OTOP เกี่ยวกับการดำเนินการวิจัยพัฒนาสินค้า OTOP การพัฒนาคุณภาพวัตถุดิบ รูปแบบสินค้า การสร้าง STORY การสร้าง BRAND การพัฒนาบรรจุภัณฑ์  0.0000 </t>
  </si>
  <si>
    <t xml:space="preserve">รายการระดับที่ 2 : &lt;000110&gt;ค่าจ้างเหมาจัดทำสื่อประชาสัมพันธ์ 0.0000 </t>
  </si>
  <si>
    <t xml:space="preserve">รายการระดับที่ 2 : &lt;000627&gt;ค่าจ้างเหมาจัดประชาสัมพันธ์ Story ส่งเสริมการท่องเที่ยวเชิงรุกกลุ่มจังหวัดภาคกลางตอนบน 2 0.0000 </t>
  </si>
  <si>
    <t>โครงการตามแนวทางสร้างความเข้มแข็งและยั่งยืนให้กับเศรษฐกิจภายในประเทศ ประจำปีงบประมาณ พ.ศ.2560 (เพิ่มเติม)
กลุ่มจังหวัดภาคกลางตอนบน 2</t>
  </si>
  <si>
    <t>หน่วยงานรับผิดชอบ</t>
  </si>
  <si>
    <t>1. โครงการสร้างมูลค่าเพิ่มมาตรฐานอาหารปลอดภัย เพื่อสุขภาพโดยเป็น "ครัวสุขภาพ
เพื่อมหานคร"</t>
  </si>
  <si>
    <t>1.1 รวบรวมผลการวิจัยและพัฒนาปัจจัยพื้นฐานการผลิตเกษตรสินค้าเกษตร</t>
  </si>
  <si>
    <t>ปรับปรุงหนองหัวแตก พร้อมอาคารประกอบ ตำบลหนองแม่ไก่ อำเภอโพธิ์ทอง จังหวัดอ่างทอง 1 แห่ง</t>
  </si>
  <si>
    <t>ปรับปรุงหนองลาดใหญ่ พร้อมอาคารประกอบ ตำบลชัยฤทธิ์ อำเภอไชโย จังหวัดอ่างทอง 1 แห่ง</t>
  </si>
  <si>
    <t>ปรับปรุงหนองระหานใหญ่ พร้อมอาคารประกอบ ตำบลไชยภูมิ อำเภอไชโย จังหวัดอ่างทอง 1 แห่ง</t>
  </si>
  <si>
    <t>ปรับปรุงบึงลาดจินจาน พร้อมอาคารประกอบ ตำบลไผ่ดำพัฒนา อำเภอวิเศษชัยชาญ จังหวัดอ่างทอง 1 แห่ง</t>
  </si>
  <si>
    <t>ขุดลอกบึงเบิกไพร หมู่ที่ 6 ตำบลไผ่ดำพัฒนา อำเภอวิเศษชัยชาญ จังหวัดอ่างทอง 1 แห่ง</t>
  </si>
  <si>
    <t>ขุดลอกบึงอ้ายรัง หมู่ที่ 8 ตำบลไผ่ดำพัฒนา อำเภอวิเศษชัยชาญ จังหวัดอ่างทอง 1 แห่ง</t>
  </si>
  <si>
    <t>ก่อสร้างถนน คสล.หมู่ 3 บ้านดอนตูม ตำบลรำมะสัก เชื่อมต่อหมู่ 5 ตำบลยางช้าย อำเภอโพธิ์ทอง จังหวัดอ่างทอง 1 เส้น</t>
  </si>
  <si>
    <t>ก่อสร้างถนน คสล.หมู่ 3 บ้านบึง ตำบลรำมะสัก เชื่อมต่อหมู่ 7 บ้านแจงแขวนหม้อตำบลม่วงคัน อำเภอโพธิ์ทอง จังหวัดอ่างทอง 1 เส้น</t>
  </si>
  <si>
    <t>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 จังหวัดอ่างทอง 1 แห่ง</t>
  </si>
  <si>
    <t>จัดหาแหล่งน้ำพร้อมระบบกระจาย ช่วยเหลือพื้นที่การเกษตรในเขต ตำบลราชสถิตย์,ตำบลเทวราช อำเภอไชโย จังหวัดอ่างทอง  1 แห่ง</t>
  </si>
  <si>
    <t>จัดหาแหล่งน้ำพร้อมระบบกระจาย ช่วยเหลือพื้นที่การเกษตรในเขตตำบลสายทอง,ตำบลบางเสด็จ อำเภอป่าโมก จังหวัดอ่างทอง 1 แห่ง</t>
  </si>
  <si>
    <t>จัดหาแหล่งน้ำพร้อมระบบกระจาย ช่วยเหลือพื้นที่การเกษตรในเขตตำบลรำมะสัก อำเภอโพธิ์ทอง จังหวัดอ่างทอง 1 แห่ง</t>
  </si>
  <si>
    <t>จัดหาแหล่งน้ำพร้อมระบบกระจาย ช่วยเหลือพื้นที่การเกษตรในเขตตำบลวังน้ำเย็น อำเภอแสวงหา จังหวัดอ่างทอง 1 แห่ง</t>
  </si>
  <si>
    <t>จัดหาแหล่งน้ำพร้อมระบบกระจาย ช่วยเหลือพื้นที่การเกษตรในเขตตำบลอบทม,ตำบลโพธิ์ม่วงพันธ์ อำเภอสามโก้ จังหวัดอ่างทอง 1 แห่ง</t>
  </si>
  <si>
    <t>จัดหาแหล่งน้ำพร้อมระบบกระจาย ช่วยเหลือพื้นที่การเกษตรในเขตตำบลสาวร้องไห้ อำเภอวิเศษชัยชาญ จังหวัดอ่างทอง 1 แห่ง</t>
  </si>
  <si>
    <t>ก่อสร้างถนนลาดยางคันคลองระบายใหญ่แม่น้ำน้อย 3 ฝั่งซ้าย (บ้านเขาบวช-อ่างแก้ว)เขตพื้นที่ตำบลองครักษ์,ตำบลโคกพุทรา,ตำบลอ่างแก้ว อำเภอโพธิ์ทอง จังหวัดอ่างทอง ระยะทาง 9.7800 กิโลเมตร 1 สายทาง</t>
  </si>
  <si>
    <t>ก่อสร้างถนนลาดยางคันคลองระบายใหญ่แม่น้ำน้อย 4 ฝั่งขวา (บ้านงิ้วราย-วัดคู)เขตพื้นที่ ตำบลยางช้าย อำเภอโพธิ์ทอง เชื่อมต่อ ตำบลม่วงเตี้ย อำเภอวิเศษชัยชาญ จังหวัดอ่างทอง ระยะทาง 7.8800 กิโลเมตร 1 สายทาง</t>
  </si>
  <si>
    <t>แก้มลิงสีบัวทอง พร้อมอาคารประกอบ ตำบลสีบัวทอง อำเภอแสวงหา จังหวัดอ่างทอง ปริมาตรดินขุดไม่น้อยกว่า 387,000 ลูกบาศก์เมตร 1 แห่ง</t>
  </si>
  <si>
    <t>1.2 การเพิ่มผลผลิตพัฒนาคุณภาพและลดต้นทุน</t>
  </si>
  <si>
    <t>1.3 การพัฒนาเกษตรกรและสถาบันเกษตรกร</t>
  </si>
  <si>
    <t>3.1.1 ส่งเสริมการรวมกลุ่ม เพื่อวางแผนการผลิตรองรับความต้องการของตลาด และสร้างพลังการต่อรอง</t>
  </si>
  <si>
    <t>1.4 การแปรรูป การเพิ่มและสร้างคุณค่าผลิตภัณฑ์สินค้ำเกษตรปลอดภัย</t>
  </si>
  <si>
    <t>4.2 พัฒนาปรับปรุงคุณภาพของพัฒนาบรรจุภัณฑ์และให้มีความเหมาะสม</t>
  </si>
  <si>
    <t>1.5 พัฒนาระบบตลาด</t>
  </si>
  <si>
    <t>1. จัดมหกรรมครัวสุขภาพเพื่อมหานคร</t>
  </si>
  <si>
    <t xml:space="preserve">2. การทำการตลาดเชิงรุก (Road show) </t>
  </si>
  <si>
    <t>3. ส่งเสริมการบริโภคตลาดภายในกลุ่มจังหวัด</t>
  </si>
  <si>
    <t>4. ส่งเสริมการบริโภคผลผลิตที่ผลิตได้ในจังหวัด/กลุ่มจังหวัด(ส่งเสริมการตลาดภายในประเทศ)</t>
  </si>
  <si>
    <t>5. ติดตามประเมินผลโครงการ</t>
  </si>
  <si>
    <t>1.6 การขนส่งสินค้าและจัดการบริหารสินค้า Logistic</t>
  </si>
  <si>
    <t>1.7 ดำเนินกิจกรรมด้านการเกษตรและที่เกี่ยวข้อง ตามความต้องการและเพื่อแก้ไขปัญหาความเดือดร้อนของประชาชนในพื้นที่</t>
  </si>
  <si>
    <t>1. ปรับปรุงระบบบริหารจัดการขยะจังหวัดอ่างทอง</t>
  </si>
  <si>
    <t>ปรับปรุงคันกั้นน้ำ หมู่ 3 และ หมู่ 4 ตำบลโผงเผง อำเภอป่าโมก จังหวัดอ่างทอง 1 สาย</t>
  </si>
  <si>
    <t>ปรับปรุงคันกั้นน้ำ หมู่ 5 และ หมู่ 6 ตำบลโผงเผง อำเภอป่าโมก จังหวัดอ่างทอง 1 สาย</t>
  </si>
  <si>
    <t>ปรับปรุงซ่อมแซมถนนภายในหมู่บ้าน หมู่ 2,3 ตำบลวังน้ำเย็น อำเภอแสวงหา 1 เส้น</t>
  </si>
  <si>
    <t>ก่อสร้างถนนคอนกรีตเสริมเหล็กภายในหมู่บ้าน หมู่ 5 ตำบลวังน้ำเย็น อำเภอแสวงหา 1 เส้น</t>
  </si>
  <si>
    <t>ปรับปรุงขยายท่อเมนประปาหมู่บ้านหมู่ที่ 6 ตำบลวังน้ำเย็น อำเภอแสวงหา 1 เส้น</t>
  </si>
  <si>
    <t>ปรับปรุงเขื่อนป้องกันตลิ่ง หมู่ 4 ตำบลราชสถิตย์ อำเภอไชโย จังหวัดอ่างทอง 1 แห่ง</t>
  </si>
  <si>
    <t>ปรับปรุงเขื่อนป้องกันตลิ่ง หมู่ 2 ตำบลหลักฟ้า อำเภอไชโย จังหวัดอ่างทอง 1 แห่ง</t>
  </si>
  <si>
    <t>อ.แสวงหา</t>
  </si>
  <si>
    <t>ปรับปรุงเขื่อนป้องกันตลิ่ง หมู่ 2 ตำบลไชโย อำเภอไชโย จังหวัดอ่างทอง 1 แห่ง</t>
  </si>
  <si>
    <t>ปรับปรุงเขื่อนป้องกันตลิ่ง หมู่ 4 ตำบลย่านซื่อ อำเภอเมือง จังหวัดอ่างทอง 1 แห่ง</t>
  </si>
  <si>
    <t>2. โครงการท่องเที่ยวอารยธรรมวิถีไทยลุ่มน้ำเจ้าพระยาป่าสัก</t>
  </si>
  <si>
    <t>2.1 พัฒนาฐานข้อมูลด้านการท่องเที่ยวกลุ่มจังหวัด</t>
  </si>
  <si>
    <t>ศึกษาแหล่งท่องเที่ยวเพื่อจัดทำ Story ส่งเสริมการท่องเที่ยวเชิงรุกกลุ่มจังหวัดภาคกลางตอนบน 2 (จังหวัดอ่างทองเป็นเจ้าภาพกลุ่มจังหวัด)</t>
  </si>
  <si>
    <t>สนง.ท่องเที่ยวและกีฬาจังหวัดอ่างทอง</t>
  </si>
  <si>
    <t>2.2 ศึกษาวิจัยพฤติกรรมนักท่องเที่ยวในกลุ่มจังหวัด</t>
  </si>
  <si>
    <t>2.3 จัดหาระบบรักษาความปลอดภัยในแหล่งท่องเที่ยวและเส้นทางท่องเที่ยว</t>
  </si>
  <si>
    <t>จัดตั้งศูนย์ควบคุมความปลอดภัยและบริการนักท่องเที่ยว</t>
  </si>
  <si>
    <t>2.4 จัดตั้งศูนย์ประสานงานช่วยเหลือนักท่องเที่ยว</t>
  </si>
  <si>
    <t>2.5 พัฒนาศักยภาพบุคลากรด้านการท่องเที่ยว</t>
  </si>
  <si>
    <t>2.6 อำนวยความสะดวกและดูแลความปลอดภัยแก่นักท่องเที่ยวและสถานที่ท่องเที่ยว (Amazing Thai Host)</t>
  </si>
  <si>
    <t>2.7 จัดทำป้ายบอกทางและสื่อความหมายในแหล่งท่องเที่ยว</t>
  </si>
  <si>
    <t>ป้ายบอกทางและสื่อความหมายในแหล่งท่องเที่ยว 8 เส้นทาง</t>
  </si>
  <si>
    <t>2.8 ปรับปรุงเส้นทางหรือขยายช่องทางจราจรสู่แหล่งท่องเที่ยว</t>
  </si>
  <si>
    <t>ปรับปรุงภูมิทัศน์เกาะกลางถนนสาย ทล.334 จากแยกต่างระดับสายเอเชีย-สี่แยกบ้านรอ 1 เส้น</t>
  </si>
  <si>
    <t>ก่อสร้างถนน คสล. หมู่ 7,8,9 ตำบลรำมะสัก อำเภอโพธิ์ทอง เชื่อมต่อ ตำบลวังน้ำเย็น อำเภอแสวงหา จังหวัดอ่างทอง 1 สายทาง</t>
  </si>
  <si>
    <t>อ.โพธิ์ทอง</t>
  </si>
  <si>
    <t>ก่อสร้างถนนลาดยางสายเชื่อมต่อระหว่างหนองคันไชย หมู่ 3  ตำบลโคกพุทรา-หมู่ 3ตำบลหนองแม่ไก่ อำเภอโพธิ์ทอง 1 เส้น</t>
  </si>
  <si>
    <t xml:space="preserve"> ก่อสร้างถนน คสล.หมู่ 7 ตำบลมงคลธรรมนิมิต อำเภอสามโก้ เชื่อมต่อหมู่ 7ตำบลรำมะสัก อำเภอโพธิ์ทอง 1 เส้น</t>
  </si>
  <si>
    <t>อ.สามโก้</t>
  </si>
  <si>
    <t>ก่อสร้างถนน คสล. หมู่ 6 ตำบลอบทม อำเภอสามโก้ เชื่อมต่อหมู่ 3 ตำบลสาวร้องไห้อำเภอวิเศษชัยชาญ 1 เส้น</t>
  </si>
  <si>
    <t>ก่อสร้างปรับปรุงซ่อมแซมผิวจราจรถนนปู่ดอก-ปู่ทองแก้ว ตั้งแต่ถนนโพธิ์พระยา-ท่าเรือถึงถนนปู่ดอก-ปู่ทองแก้ว 21 ตำบลไผ่จำศีล อำเภอวิเศษชัยชาญ 1 เส้น</t>
  </si>
  <si>
    <t>อ.วิเศษชัยชาญ</t>
  </si>
  <si>
    <t>ก่อสร้างถนนคสล. หมู่ที่ 2  ตำบลสาวร้องไห้ อำเภอวิเศษชัยชาญ ช่วงที่ 1จากถนนลาดยางสายสาวร้องไห้-ไผ่วง ถึงหมู่บ้านตาลหัก ช่วงที่ 2 จากหลังโบสถ์วัดสิทฯถึง อบตำบลสาวร้องไห้  (หลังเก่า) 1 เส้น</t>
  </si>
  <si>
    <t>ก่อสร้างถนน คสล.หมู่ที่ 2,5 ตำบลไผ่วง อำเภอวิเศษชัยชาญ  1 เส้น</t>
  </si>
  <si>
    <t>ก่อสร้างถนน คสล. เชื่อมต่อระหว่างหมู่ 3 ตำบลโคกพุทรา-หมู่ 5 ตำบลบางเจ้าฉ่าอำเภอโพธิ์ทอง 1 เส้น</t>
  </si>
  <si>
    <t>ปรับปรุงเส้นทาง สร้างเกาะกลางถนนแบบยกเกาะ สาย 3195    ตอนแยกวิเศษชัยชาญ - แยกป่างิ้ว อำเภอเมือง จังหวัดอ่างทอง 1 สายทาง</t>
  </si>
  <si>
    <t>ปรับปรุงผิวจราจรเสริมผิวแอสฟัลท์ติกคอนกรีตสาย อท.2034 แยก ทล.32-บ.มหานาม (ตอนที่ 4)จังหวัดอ่างทอง 1 แห่ง</t>
  </si>
  <si>
    <t>ติดตั้งไฟฟ้าแสงสว่างเพื่อความปลอดภัยสาย อท.2040 แยก ทล.32-บ.โพสะ 1 เส้น</t>
  </si>
  <si>
    <t>2.9 จัดกิจกรรมสร้างแรงดึงดูดนักท่องเที่ยว</t>
  </si>
  <si>
    <t>งานอ่างทอง 5 ที่สุด สิ่งศักดิ์สิทธิ์</t>
  </si>
  <si>
    <t>2.10 พัฒนาแหล่งท่องเที่ยวที่สำคัญใน 4 จังหวัด</t>
  </si>
  <si>
    <t>จ้างเหมาออกแบบจัดสร้างร้านจำหน่ายสินค้าตลาดย้อนยุค</t>
  </si>
  <si>
    <t>จัดซื้อรถรางระบบไฟฟ้า 23 ที่นั่ง จำนวน 2 คัน โครงการแก้มลิงหนองเจ็ดเส้น อันเนื่องมาจากพระราชดำริ ตำบลหัวไผ่ อำเภอเมืองอ่างทอง และตำบลสายทอง อำเภอป่าโมก จังหวัดอ่างทอง 2 คัน</t>
  </si>
  <si>
    <t>ปรับปรุงภูมิทัศน์ลานจอดรถสำหรับนักท่องเที่ยว ณ วัดขุนอินทประมูล ตำบลอินทประมูล อำเภอโพธิ์ทอง จังหวัดอ่างทอง 1 แห่ง</t>
  </si>
  <si>
    <t>ติดตั้งไฟฟ้าแสงสว่างเพื่อความปลอดภัยสาย อท.3003 แยก ทล.309-บ.บางพลับ   1 แห่ง</t>
  </si>
  <si>
    <t>ปรับปรุงหลังคาคลุมทางเดินริมเขื่อนบริเวณวัดไชโยวรวิหาร อำเภอไชโย จังหวัดอ่างทอง 1 แห่ง</t>
  </si>
  <si>
    <t>อ.ไชโย</t>
  </si>
  <si>
    <t>ติดตั้งไฟฟ้าแสงสว่างเพื่อความปลอดภัยสาย อท.4002 แยก ทล.3064 บ.มหานาม 1 แห่ง</t>
  </si>
  <si>
    <t>ก่อสร้างห้องน้ำสาธารณะ บริเวณอนุสาวรีย์ปู่ดอก ปู่แก้ว ตำบลไผ่จำศีลอำเภอวิเศษชัยชาญ 1 แห่ง</t>
  </si>
  <si>
    <t>ปรับปรุงอาคารพลับพลาที่ประทับบริเวณอนุสาวรีย์นายดอก นายทองแก้ว หมู่ที่ 2ตำบลไผ่จำศีล อำเภอวิเศษชัยชาญ 1 แห่ง</t>
  </si>
  <si>
    <t>ปรับปรุงภูมิทัศน์และสิ่งอำนวยความสะดวกโครงการฟาร์มตัวอย่างตามพระราชดำริ     ในสมเด็จพระนางเจ้าสิริกิติ์ พระบรมราชินีนาถ ตำบลสีบัวทอง อำเภอแสวงหา     จังหวัดอ่างทอง 1 แห่ง</t>
  </si>
  <si>
    <t>ก่อสร้างห้องน้ำสำหรับอำนวยความสะดวกแก่นักท่องเที่ยว ณ วัดป่าโมก อำเภอป่าโมก จังหวัดอ่างทอง 1 แห่ง</t>
  </si>
  <si>
    <t>อ.ป่าโมก</t>
  </si>
  <si>
    <t>ปรับปรุงภูมิทัศน์และสิ่งอำนวยความสะดวกโครงการแก้มลิงหนองเจ็ดเส้น อันเนื่องมาจากพระราชดำริ ตำบลหัวไผ่ อำเภอเมืองอ่างทอง และตำบลสายทอง อำเภอป่าโมก จังหวัดอ่างทอง 1 แห่ง</t>
  </si>
  <si>
    <t>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  พระบรมราชินีนาถหนองระหารจีน ตำบลบ้านอิฐ อำเภอเมือง จังหวัดอ่างทอง 1 แห่ง</t>
  </si>
  <si>
    <t>2.11 พัฒนาผลิตภัณฑ์ชุมชนเพื่อการท่องเที่ยวและเพิ่มช่องทางการตลาด</t>
  </si>
  <si>
    <t>พัฒนาผลิตภัณฑ์ชุมชนเพื่อการท่องเที่ยวและเพิ่มช่องทางการตลาด</t>
  </si>
  <si>
    <t>สำนักงานพัฒนาชุมชนจังหวัดอ่างทอง</t>
  </si>
  <si>
    <t>2.12 ประชาสัมพันธ์และการตลาดส่งเสริมด้านการท่องเที่ยว</t>
  </si>
  <si>
    <t>ท่องเที่ยวและกีฬา
จังหวัดอ่างทอง</t>
  </si>
  <si>
    <t>จ้างเหมาจัดทำสื่อประชาสัมพันธ์ (ป้าบ billbord + เอกสารประชาสัมพันธ์)</t>
  </si>
  <si>
    <t>จ้างเหมาจัดประชาสัมพันธ์ Story ส่งเสริมการท่องเที่ยวเชิงรุกกลุ่มจังหวัดภาคกลางตอนบน 2</t>
  </si>
  <si>
    <t>2.13 แก้ไขปัญหาความเดือดร้อนเร่งด่วนและความต้องการในพื้นที่ด้านการท่องเที่ยว</t>
  </si>
  <si>
    <t>ข้อมูล ณ วันที่ 23 กุมภาพันธ์ 2560</t>
  </si>
  <si>
    <t>1. โครงการสร้างมูลค่าเพิ่มมาตรฐานอาหารปลอดภัยเพื่อสุขภาพโดยเป็น "ครัวสุขภาพเพื่อมหานคร"</t>
  </si>
  <si>
    <t>1.1.1พัฒนาแหล่งน้ำเพื่อการเกษตร</t>
  </si>
  <si>
    <t>(1) จัดหาแหล่งน้ำพร้อมระบบกระจาย ช่วยเหลือพื้นที่การเกษตรในเขตตำบลตลาดกรวด,
ตำบลบ้านรี อำเภอเมืองอ่างทอง</t>
  </si>
  <si>
    <t>(2) จัดหาแหล่งน้ำพร้อมระบบกระจาย ช่วยเหลือพื้นที่การเกษตรในเขต ตำบลราชสถิตย์,
ตำบลเทวราช อำเภอไชโย</t>
  </si>
  <si>
    <t>(3) จัดหาแหล่งน้ำพร้อมระบบกระจาย ช่วยเหลือพื้นที่การเกษตรในเขตตำบลสายทอง,
ตำบลบางเสด็จ อำเภอป่าโมก</t>
  </si>
  <si>
    <t>(4) จัดหาแหล่งน้ำพร้อมระบบกระจาย ช่วยเหลือพื้นที่การเกษตรในเขตตำบลรำมะสัก อำเภอโพธิ์ทอง</t>
  </si>
  <si>
    <t>(5) จัดหาแหล่งน้ำพร้อมระบบกระจาย ช่วยเหลือพื้นที่การเกษตรในเขตตำบลวังน้ำเย็น
อำเภอแสวงหา</t>
  </si>
  <si>
    <t>(6) จัดหาแหล่งน้ำพร้อมระบบกระจาย ช่วยเหลือพื้นที่การเกษตรในเขตตำบลอบทม, 
ตำบลโพธิ์ม่วงพันธ์ อำเภอสามโก้</t>
  </si>
  <si>
    <t>(7) จัดหาแหล่งน้ำพร้อมระบบกระจาย ช่วยเหลือพื้นที่การเกษตรในเขตตำบลสาวร้องไห้
อำเภอวิเศษชัยชาญ</t>
  </si>
  <si>
    <t>(8) แก้มลิงสีบัวทอง พร้อมอาคารประกอบ ตำบลสีบัวทอง อำเภอแสวงหา จังหวัดอ่างทอง</t>
  </si>
  <si>
    <t xml:space="preserve">(9) ปรับปรุงหนองหัวแตก พร้อมอาคารประกอบ ตำบลหนองแม่ไก่ อำเภอโพธิ์ทอง </t>
  </si>
  <si>
    <t xml:space="preserve">(10) ปรับปรุงหนองลาดใหญ่ พร้อมอาคารประกอบ ตำบลชัยฤทธิ์ อำเภอไชโย </t>
  </si>
  <si>
    <t xml:space="preserve">(11) ปรับปรุงหนองระหานใหญ่ พร้อมอาคารประกอบ ตำบลไชยภูมิ อำเภอไชโย </t>
  </si>
  <si>
    <t xml:space="preserve">(12) ปรับปรุงบึงลาดจินจาน พร้อมอาคารประกอบ ตำบลไผ่ดำพัฒนา อำเภอวิเศษชัยชาญ </t>
  </si>
  <si>
    <t>(13) ขุดลอกบึงเบิกไพร หมู่ที่ 6 ตำบลไผ่ดำพัฒนา อำเภอวิเศษชัยชาญ</t>
  </si>
  <si>
    <t>(14) ขุดลอกบึงอ้ายรัง หมู่ที่ 8 ตำบลไผ่ดำพัฒนา อำเภอวิเศษชัยชาญ</t>
  </si>
  <si>
    <t>(1) ก่อสร้างถนนลาดยางคันคลองระบายใหญ่แม่น้ำน้อย 3 ฝั่งซ้าย (บ้านเขาบวช-อ่างแก้ว)
เขตพื้นที่ตำบลองครักษ์,ตำบลโคกพุทรา,ตำบลอ่างแก้ว อำเภอโพธิ์ทอง</t>
  </si>
  <si>
    <t>(2) ก่อสร้างถนนลาดยางคันคลองระบายใหญ่แม่น้ำน้อย 4 ฝั่งขวา (บ้านงิ้วราย-วัดคู) 
เขตพื้นที่ ตำบลยางช้าย อำเภอโพธิ์ทอง เชื่อมต่อ ตำบลม่วงเตี้ย อำเภอวิเศษชัยชาญ</t>
  </si>
  <si>
    <t>(4) ก่อสร้างถนน คสล.หมู่ 3 บ้านบึง ตำบลรำมะสัก เชื่อมต่อหมู่ 7 บ้านแจงแขวนหม้อ
ตำบลม่วงคัน อำเภอโพธิ์ทอง</t>
  </si>
  <si>
    <t>(3) ก่อสร้างถนน คสล.หมู่ 3 บ้านดอนตูม ตำบลรำมะสัก เชื่อมต่อหมู่ 5 ตำบลยางช้าย อำเภอโพธิ์ทอง</t>
  </si>
  <si>
    <t>1.2.1 ส่งเสริมการผลิตสินค้าเกษตรปลอดภัย</t>
  </si>
  <si>
    <t>(1) ด้านพืช</t>
  </si>
  <si>
    <t>(2) ด้านประมง</t>
  </si>
  <si>
    <t>(3) ด้านปศุสัตว์</t>
  </si>
  <si>
    <t>1.3.1 พัฒนาเกษตรกรและสถาบันเกษตรกรสู่การเป็นผู้ประกอบการ</t>
  </si>
  <si>
    <t>(1) ส่งเสริมการรวมกลุ่ม เพื่อวางแผนการผลิตรองรับความต้องการของตลาด และสร้างพลังการต่อรอง</t>
  </si>
  <si>
    <t xml:space="preserve">(1) พัฒนาบรรจุภัณฑ์ </t>
  </si>
  <si>
    <t>1.4.1 วิจัยการแปรรูปผลผลิตทางการเกษตร และพัฒนาบรรจุภัณฑ์</t>
  </si>
  <si>
    <t>(1) ส่งเสริมการใช้นวัตกรรมสร้างผลิตภัณฑ์จากกล้วย</t>
  </si>
  <si>
    <t xml:space="preserve"> - ค่าจ้างพนักงาน</t>
  </si>
  <si>
    <t xml:space="preserve"> - ค่าก่อสร้างโรงงาน พร้อมเครื่องจักรอุปกรณ์</t>
  </si>
  <si>
    <t xml:space="preserve"> - ค่าวัสดุฝึกอบรม</t>
  </si>
  <si>
    <t xml:space="preserve">1.5.1 พัฒนาศักยภาพและเพิ่มขีดความสามารถการตลาดเชิงรุก </t>
  </si>
  <si>
    <t>(1) จัดมหกรรมครัวสุขภาพเพื่อมหานคร</t>
  </si>
  <si>
    <t xml:space="preserve">(2) การทำการตลาดเชิงรุก (Road show) </t>
  </si>
  <si>
    <t>1.4.2 พัฒนาปรับปรุงคุณภาพของพัฒนาบรรจุภัณฑ์ให้มีความเหมาะสม</t>
  </si>
  <si>
    <t xml:space="preserve">1.5.2 ส่งเสริมการบริโภคตลาดภายในกลุ่มจังหวัด
</t>
  </si>
  <si>
    <t>(1) ส่งเสริมการบริโภคผลผลิตที่ผลิตได้ในจังหวัด/กลุ่มจังหวัด</t>
  </si>
  <si>
    <t>(2) ติดตามประเมินผลโครงการ</t>
  </si>
  <si>
    <t>1.6.1 พัฒนาศูนย์รวบรวม และกระจายผลผลิต</t>
  </si>
  <si>
    <t xml:space="preserve">(1) พัฒนาระบบรวบรวมและการขนส่งผลผลิต </t>
  </si>
  <si>
    <t xml:space="preserve">(2) ปรับปรุงศูนย์รวบรวมผลผลิตและจัดหาอุปกรณ์ </t>
  </si>
  <si>
    <t>1.6.2 พัฒนาระบบฐานข้อมูลย้อนกลับเพื่อการตรวจสอบคุณภาพสินค้า</t>
  </si>
  <si>
    <t>(1) จัดทำฐานข้อมูลผู้ผลิต และจัดทำApplication การตรวจสอบข้อมูลย้อนกล้บของสินค้า</t>
  </si>
  <si>
    <t>สำนักงานส่งเสริมการปกครองท้องถิ่นจังหวัดอ่างทอง</t>
  </si>
  <si>
    <t>(1) ก่อสร้างถนน คสล. พร้อมระบบระบายน้ำและปรับปรุงถนนโดยรอบศูนย์ฯ</t>
  </si>
  <si>
    <t>(2) จัดซื้อรถบรรทุกขยะ ขนาด 6 ตัน 6 ล้อ แบบอัดท้าย 4 คัน</t>
  </si>
  <si>
    <t>(3) จัดซื้อรถขุดตีนตะขาบ ขนาด 200 แรงม้า 1 คัน</t>
  </si>
  <si>
    <t>(4) ปรับปรุงคันกั้นน้ำ หมู่ 3 และ หมู่ 4 ตำบลโผงเผง อำเภอป่าโมก จังหวัดอ่างทอง</t>
  </si>
  <si>
    <t>(5) ปรับปรุงคันกั้นน้ำ หมู่ 5 และ หมู่ 6 ตำบลโผงเผง อำเภอป่าโมก จังหวัดอ่างทอง</t>
  </si>
  <si>
    <t>(6) ปรับปรุงเขื่อนป้องกันตลิ่ง หมู่ 2 ตำบลไชโย อำเภอไชโย จังหวัดอ่างทอง</t>
  </si>
  <si>
    <t>(7) ปรับปรุงเขื่อนป้องกันตลิ่ง หมู่ 4 ตำบลราชสถิตย์ อำเภอไชโย จังหวัดอ่างทอง</t>
  </si>
  <si>
    <t>(8) ปรับปรุงเขื่อนป้องกันตลิ่ง หมู่ 2 ตำบลหลักฟ้า อำเภอไชโย จังหวัดอ่างทอง</t>
  </si>
  <si>
    <t>(9) ปรับปรุงเขื่อนป้องกันตลิ่ง หมู่ 4 ตำบลย่านซื่อ อำเภอเมือง จังหวัดอ่างทอง</t>
  </si>
  <si>
    <t>(10) ปรับปรุงซ่อมแซมถนนภายในหมู่บ้าน หมู่ 2,3 ตำบลวังน้ำเย็น อำเภอแสวงหา</t>
  </si>
  <si>
    <t>(11) ก่อสร้างถนนคอนกรีตเสริมเหล็กภายในหมู่บ้าน หมู่ 5 ตำบลวังน้ำเย็น อำเภอแสวงหา</t>
  </si>
  <si>
    <t>(12) ปรับปรุงขยายท่อเมนประปาหมู่บ้านหมู่ที่ 6 ตำบลวังน้ำเย็น อำเภอแสวงหา</t>
  </si>
  <si>
    <t>2. โครงการท่องเที่ยวอารยธรรมวิถีไทยลุ่มแม่น้ำเจ้าพระยาป่าสัก</t>
  </si>
  <si>
    <t>2.1.1 พัฒนาฐานข้อมูล</t>
  </si>
  <si>
    <t>(1) ศึกษาแหล่งท่องเที่ยวเพื่อจัดทำ Story ส่งเสริมการท่องเที่ยวเชิงรุกกลุ่มจังหวัดภาคกลางตอนบน 2 (จังหวัดอ่างทองเป็นเจ้าภาพกลุ่มจังหวัด)</t>
  </si>
  <si>
    <t>(1) จัดตั้งศูนย์ควบคุมความปลอดภัยและบริการนักท่องเที่ยว</t>
  </si>
  <si>
    <t>(2)  ติดตั้งกล้อง CCTV บริเวณตำบลตลาดกรวด อำเภอเมืองอ่างทอง จำนวน 16 แห่ง</t>
  </si>
  <si>
    <t>ตำรวจภูธรจังหวัดอ่างทอง</t>
  </si>
  <si>
    <t>2.7.1 ป้ายบอกทางและสื่อความหมายในแหล่งท่องเที่ยว</t>
  </si>
  <si>
    <t>(1) ติดตั้งป้ายแนะนำแหล่งท่องเที่ยว สาย อท.4002 (วัดไชโยวรวิหาร) 1 แห่ง</t>
  </si>
  <si>
    <t xml:space="preserve">(2) ติดตั้งป้ายแนะนำแหล่งท่องเที่ยว สาย อท.3003 (วัดขุนอินทประมูล) 1 แห่ง </t>
  </si>
  <si>
    <t xml:space="preserve">(3) ติดตั้งป้ายแนะนำแหล่งท่องเที่ยว สาย อท.2040 (วัดจันทรังษี) 1 แห่ง </t>
  </si>
  <si>
    <t>(4) ติดตั้งป้ายแนะนำแหล่งท่องเที่ยว ทางหลวงหมายเลข 3195 (วัดม่วง) 1 แห่ง</t>
  </si>
  <si>
    <t>(5) ติดตั้งป้ายแนะนำแหล่งท่องเที่ยว ทางหลวงหมายเลข 3501  (วัดป่าโมกวรวิหาร) 1 แห่ง</t>
  </si>
  <si>
    <t>(6)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</si>
  <si>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(7)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</si>
  <si>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(8)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</si>
  <si>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(1) ปรับปรุงภูมิทัศน์เกาะกลางถนนสาย ทล.334 จากแยกต่างระดับสายเอเชีย-สี่แยกบ้านรอ</t>
  </si>
  <si>
    <t xml:space="preserve">(2) ก่อสร้างถนน คสล. หมู่ 7,8,9 ตำบลรำมะสัก อำเภอโพธิ์ทอง เชื่อมต่อ ตำบลวังน้ำเย็น อำเภอแสวงหา </t>
  </si>
  <si>
    <t>(3)ก่อสร้างถนนลาดยางสายเชื่อมต่อระหว่างหนองคันไชย หมู่ 3  ตำบลโคกพุทรา-หมู่ 3 
ตำบลหนองแม่ไก่ อำเภอโพธิ์ทอง</t>
  </si>
  <si>
    <t xml:space="preserve">(4) ก่อสร้างถนน คสล.หมู่ 7 ตำบลมงคลธรรมนิมิต อำเภอสามโก้ เชื่อมต่อหมู่ 7 ตำบลรำมะสัก 
อำเภอโพธิ์ทอง </t>
  </si>
  <si>
    <t>(5) ก่อสร้างถนน คสล. หมู่ 6 ตำบลอบทม อำเภอสามโก้ เชื่อมต่อหมู่ 3 ตำบลสาวร้องไห้ 
อำเภอวิเศษชัยชาญ (ยอดจริง 6,069,000 บาท)</t>
  </si>
  <si>
    <t>(6) ก่อสร้างปรับปรุงซ่อมแซมผิวจราจรถนนปู่ดอก-ปู่ทองแก้ว ตั้งแต่ถนนโพธิ์พระยา-ท่าเรือ 
ถึงถนนปู่ดอก-ปู่ทองแก้ว 21 ตำบลไผ่จำศีล อำเภอวิเศษชัยชาญ</t>
  </si>
  <si>
    <t>(7) ก่อสร้างถนนคสล. หมู่ที่ 2  ตำบลสาวร้องไห้ อำเภอวิเศษชัยชาญ ช่วงที่ 1 จากถนนลาดยาง
สายสาวร้องไห้-ไผ่วง ถึงหมู่บ้านตาลหัก ช่วงที่ 2 จากหลังโบสถ์วัดสิทฯ ถึง อบตำบลสาวร้องไห้  (หลังเก่า)</t>
  </si>
  <si>
    <t xml:space="preserve">(8) ก่อสร้างถนน คสล.หมู่ที่ 2,5 ตำบลไผ่วง อำเภอวิเศษชัยชาญ </t>
  </si>
  <si>
    <t>(9) ก่อสร้างถนน คสล. เชื่อมต่อระหว่างหมู่ 3 ตำบลโคกพุทรา-หมู่ 5 ตำบลบางเจ้าฉ่า อำเภอโพธิ์ทอง</t>
  </si>
  <si>
    <t xml:space="preserve">   - ติดตั้งไฟฟ้าแสงสว่างเพื่อความปลอดภัยสาย อท.2040 แยก ทล.32-บ.โพสะ</t>
  </si>
  <si>
    <t>(10) ปรับปรุงภูมิทัศน์ สิ่งอำนวยความสะดวก บริเวณวัดจันทรังษี อำเภอเมือง จังหวัดอ่างทอง</t>
  </si>
  <si>
    <t>(11) ปรับปรุงภูมิทัศน์และสิ่งอำนวยความสะดวก บริเวณวัดม่วง อำเภอวิเศษชัยชาญ จังหวัดอ่างทอง</t>
  </si>
  <si>
    <t>(12) ปรับปรุงภูมิทัศน์และสิ่งอำนวยความสะดวก วัดไชโยวรวิหาร อำเภอไชโย จังหวัดอ่างทอง</t>
  </si>
  <si>
    <t>(1) จัดกิจกรรมสร้างแรงดึงดูดนักท่องเที่ยว</t>
  </si>
  <si>
    <t xml:space="preserve"> - จัดงานอ่างทอง 5 ที่สุด สิ่งศักดิ์สิทธิ์</t>
  </si>
  <si>
    <t>(1) จัดทำสื่อประชาสัมพันธ์ส่งเสริมการท่องเที่ยว</t>
  </si>
  <si>
    <t xml:space="preserve"> - ประชาสัมพันธ์ Story ส่งเสริมการท่องเที่ยวเชิงรุกกลุ่มจังหวัดภาคกลางตอนบน 2 
 (จังหวัดอ่างทองเป็นเจ้าภาพกลุ่มจังหวัด)</t>
  </si>
  <si>
    <t>(2) จัดทำสื่อประชาสัมพันธ์กิจกรรมท่องเที่ยว (ป้ายbillboard+เอกสารประชาสัมพันธ์)</t>
  </si>
  <si>
    <t>2.12.1 ประชาสัมพันธ์สร้างภาพลักษณ์</t>
  </si>
  <si>
    <t>2.11.1 พัฒนามาตรฐานสินค้าของฝากและของที่ระลึก</t>
  </si>
  <si>
    <t xml:space="preserve">(1) พัฒนาผลิตภัณฑ์ชุมชนเพื่อการท่องเที่ยวและเพิ่มช่องทางการตลาด
</t>
  </si>
  <si>
    <t>(1) ออกแบบจัดสร้างร้านจำหน่ายสินค้าตลาดย้อนยุค  แบบโมบาย จำนวน 20 ร้าน</t>
  </si>
  <si>
    <t>(2) พัฒนาแหล่งท่องเที่ยวที่สำคัญในจังหวัดอ่างทอง</t>
  </si>
  <si>
    <t xml:space="preserve"> - ปรับปรุงภูมิทัศน์บริเวณวัดขุนอินทประมูล ตำบลอินทประมูล อำเภอโพธิ์ทอง</t>
  </si>
  <si>
    <t xml:space="preserve">(3)  ติดตั้งไฟฟ้าแสงสว่างเพื่อความปลอดภัยสาย อท.3003 แยก ทล.309-บ.บางพลับ    </t>
  </si>
  <si>
    <t>(4) ติดตั้งไฟฟ้าแสงสว่างเพื่อความปลอดภัยสาย อท.4002 แยก ทล.3064 บ.มหานาม</t>
  </si>
  <si>
    <t>(5) สร้างศาลาคลุมทางเดินริมเขื่อนบริเวณวัดไชโยวรวิหาร อำเภอไชโย</t>
  </si>
  <si>
    <t>(7) ปรับปรุงภูมิทัศน์และสิ่งอำนวยความสะดวก บริเวณวัดป่าโมกวรวิหาร  อำเภอป่าโมก จังหวัดอ่างทอง</t>
  </si>
  <si>
    <t>(8) ปรับปรุงภูมิทัศน์และสิ่งอำนวยความสะดวกโครงการแก้มลิงหนองเจ็ดเส้น อำเภอป่าโมก จังหวัดอ่างทอง</t>
  </si>
  <si>
    <t>(9) ปรับปรุงภูมิทัศน์และสิ่งอำนวยความสะดวกโครงการฟาร์มตัวอย่างตามพระราชดำริในสมเด็จ
พระนางเจ้าสิริกิติ์ พระบรมราชินีนาถหนองระหารจีน อำเภอเมือง จังหวัดอ่างทอง</t>
  </si>
  <si>
    <t>(10) พัฒนาโครงการฟาร์มตัวอย่างตามพระราชดำริในสมเด็จพระนางเจ้าสิริกิติ์ พระบรมราชินีนาถ 
ตำบลสีบัวทอง อำเภอแสวงหา จังหวัดอ่างทอง</t>
  </si>
  <si>
    <t>(11) ก่อสร้างห้องน้ำสาธารณะ บริเวณอนุสาวรีย์ปู่ดอก ปู่แก้ว ตำบลไผ่จำศีล อำเภอวิเศษชัยชาญ</t>
  </si>
  <si>
    <t>(12) ปรับปรุงอาคารพลับพลาที่ประทับบริเวณอนุสาวรีย์นายดอก นายทองแก้ว หมู่ที่ 2 ตำบลไผ่จำศีล อำเภอวิเศษชัยชาญ</t>
  </si>
  <si>
    <t xml:space="preserve">    - ปรับปรุงขยายผิวจราจรแอสฟัลท์ติกคอนกรีต สาย อท.2034 แยก ทล.32-บ.มหานาม (ตอนที่ 4)</t>
  </si>
  <si>
    <t xml:space="preserve">    - จัดซื้อรถรางระบบไฟฟ้า 35 ที่นั่ง จำนวน 2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</si>
</sst>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87" formatCode="_(* #,##0.00_);_(* \(#,##0.00\);_(* &quot;-&quot;??_);_(@_)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rgb="FFFF0000"/>
      <name val="TH SarabunPSK"/>
      <family val="2"/>
    </font>
    <font>
      <b/>
      <sz val="10.5"/>
      <name val="TH SarabunPSK"/>
      <family val="2"/>
    </font>
    <font>
      <sz val="10.5"/>
      <name val="TH SarabunPSK"/>
      <family val="2"/>
    </font>
    <font>
      <sz val="13"/>
      <color rgb="FFFF0000"/>
      <name val="TH SarabunPSK"/>
      <family val="2"/>
    </font>
    <font>
      <sz val="10.5"/>
      <color rgb="FFFF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TH SarabunPSK"/>
      <family val="2"/>
    </font>
    <font>
      <sz val="14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C9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87" fontId="2" fillId="0" borderId="0" applyFont="0" applyFill="0" applyBorder="0" applyAlignment="0" applyProtection="0"/>
    <xf numFmtId="0" fontId="1" fillId="0" borderId="0"/>
  </cellStyleXfs>
  <cellXfs count="317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41" fontId="3" fillId="2" borderId="2" xfId="1" applyNumberFormat="1" applyFont="1" applyFill="1" applyBorder="1"/>
    <xf numFmtId="0" fontId="6" fillId="2" borderId="2" xfId="0" applyFont="1" applyFill="1" applyBorder="1"/>
    <xf numFmtId="41" fontId="3" fillId="3" borderId="6" xfId="0" applyNumberFormat="1" applyFont="1" applyFill="1" applyBorder="1" applyAlignment="1" applyProtection="1">
      <alignment horizontal="center" vertical="top"/>
      <protection locked="0"/>
    </xf>
    <xf numFmtId="0" fontId="6" fillId="3" borderId="6" xfId="0" applyFont="1" applyFill="1" applyBorder="1" applyAlignment="1" applyProtection="1">
      <alignment horizontal="center" vertical="top"/>
      <protection locked="0"/>
    </xf>
    <xf numFmtId="41" fontId="3" fillId="4" borderId="6" xfId="1" applyNumberFormat="1" applyFont="1" applyFill="1" applyBorder="1" applyAlignment="1">
      <alignment horizontal="right" vertical="top"/>
    </xf>
    <xf numFmtId="0" fontId="6" fillId="4" borderId="6" xfId="0" applyFont="1" applyFill="1" applyBorder="1" applyAlignment="1">
      <alignment vertical="top"/>
    </xf>
    <xf numFmtId="41" fontId="4" fillId="0" borderId="0" xfId="0" applyNumberFormat="1" applyFont="1" applyFill="1"/>
    <xf numFmtId="41" fontId="3" fillId="5" borderId="2" xfId="0" applyNumberFormat="1" applyFont="1" applyFill="1" applyBorder="1" applyAlignment="1">
      <alignment horizontal="right" vertical="top"/>
    </xf>
    <xf numFmtId="0" fontId="4" fillId="0" borderId="3" xfId="0" applyFont="1" applyFill="1" applyBorder="1"/>
    <xf numFmtId="0" fontId="4" fillId="0" borderId="4" xfId="0" applyFont="1" applyFill="1" applyBorder="1"/>
    <xf numFmtId="41" fontId="4" fillId="0" borderId="6" xfId="0" applyNumberFormat="1" applyFont="1" applyFill="1" applyBorder="1" applyAlignment="1">
      <alignment horizontal="right" vertical="top"/>
    </xf>
    <xf numFmtId="0" fontId="7" fillId="0" borderId="6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41" fontId="4" fillId="0" borderId="2" xfId="1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/>
    </xf>
    <xf numFmtId="0" fontId="4" fillId="0" borderId="0" xfId="0" applyFont="1" applyFill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/>
    </xf>
    <xf numFmtId="41" fontId="4" fillId="0" borderId="2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3" fillId="0" borderId="3" xfId="0" applyFont="1" applyFill="1" applyBorder="1"/>
    <xf numFmtId="0" fontId="3" fillId="0" borderId="4" xfId="0" applyFont="1" applyFill="1" applyBorder="1"/>
    <xf numFmtId="41" fontId="3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0" fontId="3" fillId="0" borderId="0" xfId="0" applyFont="1" applyFill="1"/>
    <xf numFmtId="41" fontId="4" fillId="0" borderId="2" xfId="1" applyNumberFormat="1" applyFont="1" applyFill="1" applyBorder="1" applyAlignment="1">
      <alignment horizontal="right" vertical="top"/>
    </xf>
    <xf numFmtId="0" fontId="8" fillId="0" borderId="9" xfId="0" applyFont="1" applyFill="1" applyBorder="1"/>
    <xf numFmtId="0" fontId="8" fillId="0" borderId="10" xfId="0" applyFont="1" applyFill="1" applyBorder="1"/>
    <xf numFmtId="41" fontId="8" fillId="0" borderId="2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1" fontId="8" fillId="0" borderId="2" xfId="0" applyNumberFormat="1" applyFont="1" applyFill="1" applyBorder="1" applyAlignment="1">
      <alignment horizontal="right" vertical="top"/>
    </xf>
    <xf numFmtId="0" fontId="8" fillId="0" borderId="3" xfId="0" applyFont="1" applyFill="1" applyBorder="1"/>
    <xf numFmtId="0" fontId="8" fillId="0" borderId="4" xfId="0" applyFont="1" applyFill="1" applyBorder="1"/>
    <xf numFmtId="41" fontId="8" fillId="0" borderId="12" xfId="0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vertical="top" wrapText="1"/>
    </xf>
    <xf numFmtId="41" fontId="3" fillId="4" borderId="2" xfId="1" applyNumberFormat="1" applyFont="1" applyFill="1" applyBorder="1" applyAlignment="1">
      <alignment horizontal="right" vertical="top"/>
    </xf>
    <xf numFmtId="0" fontId="6" fillId="4" borderId="2" xfId="0" applyFont="1" applyFill="1" applyBorder="1" applyAlignment="1">
      <alignment vertical="top"/>
    </xf>
    <xf numFmtId="0" fontId="3" fillId="5" borderId="9" xfId="0" applyFont="1" applyFill="1" applyBorder="1"/>
    <xf numFmtId="41" fontId="3" fillId="5" borderId="6" xfId="0" applyNumberFormat="1" applyFont="1" applyFill="1" applyBorder="1" applyAlignment="1">
      <alignment horizontal="right" vertical="top"/>
    </xf>
    <xf numFmtId="0" fontId="6" fillId="5" borderId="6" xfId="0" applyFont="1" applyFill="1" applyBorder="1" applyAlignment="1">
      <alignment vertical="top"/>
    </xf>
    <xf numFmtId="0" fontId="4" fillId="0" borderId="9" xfId="0" applyFont="1" applyFill="1" applyBorder="1"/>
    <xf numFmtId="0" fontId="4" fillId="0" borderId="10" xfId="0" applyFont="1" applyFill="1" applyBorder="1"/>
    <xf numFmtId="0" fontId="6" fillId="5" borderId="2" xfId="0" applyFont="1" applyFill="1" applyBorder="1" applyAlignment="1">
      <alignment vertical="top"/>
    </xf>
    <xf numFmtId="41" fontId="4" fillId="0" borderId="5" xfId="0" applyNumberFormat="1" applyFont="1" applyFill="1" applyBorder="1" applyAlignment="1">
      <alignment horizontal="right" vertical="top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41" fontId="4" fillId="0" borderId="2" xfId="0" applyNumberFormat="1" applyFont="1" applyFill="1" applyBorder="1" applyAlignment="1">
      <alignment horizontal="right" vertical="top"/>
    </xf>
    <xf numFmtId="41" fontId="4" fillId="0" borderId="13" xfId="0" applyNumberFormat="1" applyFont="1" applyFill="1" applyBorder="1" applyAlignment="1">
      <alignment horizontal="right" vertical="top"/>
    </xf>
    <xf numFmtId="0" fontId="7" fillId="0" borderId="13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3" fillId="5" borderId="3" xfId="0" applyFont="1" applyFill="1" applyBorder="1"/>
    <xf numFmtId="0" fontId="4" fillId="0" borderId="14" xfId="0" applyFont="1" applyFill="1" applyBorder="1"/>
    <xf numFmtId="0" fontId="4" fillId="0" borderId="1" xfId="0" applyFont="1" applyFill="1" applyBorder="1"/>
    <xf numFmtId="0" fontId="4" fillId="0" borderId="12" xfId="0" applyFont="1" applyFill="1" applyBorder="1" applyAlignment="1">
      <alignment horizontal="left" vertical="top" wrapText="1"/>
    </xf>
    <xf numFmtId="41" fontId="3" fillId="4" borderId="2" xfId="0" applyNumberFormat="1" applyFont="1" applyFill="1" applyBorder="1" applyAlignment="1">
      <alignment vertical="top" wrapText="1"/>
    </xf>
    <xf numFmtId="0" fontId="6" fillId="4" borderId="2" xfId="0" applyFont="1" applyFill="1" applyBorder="1" applyAlignment="1">
      <alignment wrapText="1"/>
    </xf>
    <xf numFmtId="41" fontId="4" fillId="0" borderId="6" xfId="1" applyNumberFormat="1" applyFont="1" applyFill="1" applyBorder="1" applyAlignment="1">
      <alignment vertical="top"/>
    </xf>
    <xf numFmtId="41" fontId="4" fillId="0" borderId="5" xfId="1" applyNumberFormat="1" applyFont="1" applyFill="1" applyBorder="1" applyAlignment="1">
      <alignment vertical="top"/>
    </xf>
    <xf numFmtId="41" fontId="4" fillId="0" borderId="2" xfId="1" applyNumberFormat="1" applyFont="1" applyFill="1" applyBorder="1" applyAlignment="1">
      <alignment vertical="top"/>
    </xf>
    <xf numFmtId="41" fontId="3" fillId="2" borderId="2" xfId="0" applyNumberFormat="1" applyFont="1" applyFill="1" applyBorder="1" applyAlignment="1">
      <alignment vertical="top"/>
    </xf>
    <xf numFmtId="0" fontId="6" fillId="2" borderId="2" xfId="0" applyFont="1" applyFill="1" applyBorder="1" applyAlignment="1"/>
    <xf numFmtId="41" fontId="3" fillId="4" borderId="2" xfId="1" applyNumberFormat="1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41" fontId="3" fillId="5" borderId="2" xfId="0" applyNumberFormat="1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/>
    </xf>
    <xf numFmtId="41" fontId="4" fillId="0" borderId="5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41" fontId="4" fillId="0" borderId="2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1" fontId="4" fillId="0" borderId="6" xfId="0" applyNumberFormat="1" applyFont="1" applyBorder="1" applyAlignment="1">
      <alignment horizontal="right" vertical="top"/>
    </xf>
    <xf numFmtId="0" fontId="7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1" fontId="4" fillId="0" borderId="5" xfId="1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6" fillId="5" borderId="6" xfId="0" applyFont="1" applyFill="1" applyBorder="1" applyAlignment="1">
      <alignment horizontal="left" vertical="top"/>
    </xf>
    <xf numFmtId="41" fontId="4" fillId="0" borderId="5" xfId="1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left" vertical="top"/>
    </xf>
    <xf numFmtId="41" fontId="4" fillId="0" borderId="2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0" fontId="4" fillId="0" borderId="14" xfId="0" applyFont="1" applyFill="1" applyBorder="1" applyAlignment="1"/>
    <xf numFmtId="41" fontId="4" fillId="0" borderId="2" xfId="0" applyNumberFormat="1" applyFont="1" applyFill="1" applyBorder="1"/>
    <xf numFmtId="0" fontId="7" fillId="0" borderId="2" xfId="0" applyFont="1" applyFill="1" applyBorder="1" applyAlignment="1"/>
    <xf numFmtId="0" fontId="4" fillId="5" borderId="9" xfId="0" applyFont="1" applyFill="1" applyBorder="1"/>
    <xf numFmtId="41" fontId="4" fillId="0" borderId="2" xfId="1" applyNumberFormat="1" applyFont="1" applyBorder="1" applyAlignment="1">
      <alignment horizontal="right" vertical="top"/>
    </xf>
    <xf numFmtId="0" fontId="6" fillId="4" borderId="2" xfId="0" applyFont="1" applyFill="1" applyBorder="1" applyAlignment="1">
      <alignment horizontal="left" vertical="top"/>
    </xf>
    <xf numFmtId="0" fontId="7" fillId="0" borderId="0" xfId="0" applyFont="1" applyFill="1" applyAlignment="1"/>
    <xf numFmtId="0" fontId="10" fillId="0" borderId="0" xfId="2" applyFont="1" applyBorder="1" applyAlignment="1">
      <alignment vertical="center" wrapText="1"/>
    </xf>
    <xf numFmtId="0" fontId="11" fillId="0" borderId="0" xfId="2" applyFont="1" applyAlignment="1">
      <alignment vertical="top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/>
    </xf>
    <xf numFmtId="0" fontId="10" fillId="0" borderId="17" xfId="2" applyFont="1" applyBorder="1" applyAlignment="1">
      <alignment horizontal="center" vertical="center" wrapText="1"/>
    </xf>
    <xf numFmtId="0" fontId="10" fillId="6" borderId="18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 vertical="center"/>
    </xf>
    <xf numFmtId="3" fontId="10" fillId="0" borderId="2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top" wrapText="1"/>
    </xf>
    <xf numFmtId="0" fontId="12" fillId="0" borderId="0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top"/>
    </xf>
    <xf numFmtId="3" fontId="11" fillId="0" borderId="0" xfId="2" applyNumberFormat="1" applyFont="1" applyAlignment="1">
      <alignment vertical="top"/>
    </xf>
    <xf numFmtId="3" fontId="12" fillId="0" borderId="0" xfId="2" applyNumberFormat="1" applyFont="1" applyFill="1" applyBorder="1" applyAlignment="1">
      <alignment horizontal="center" vertical="center"/>
    </xf>
    <xf numFmtId="0" fontId="10" fillId="0" borderId="2" xfId="2" applyNumberFormat="1" applyFont="1" applyBorder="1" applyAlignment="1">
      <alignment horizontal="center" vertical="top" wrapText="1"/>
    </xf>
    <xf numFmtId="0" fontId="10" fillId="0" borderId="2" xfId="2" applyNumberFormat="1" applyFont="1" applyBorder="1" applyAlignment="1">
      <alignment horizontal="center" vertical="top"/>
    </xf>
    <xf numFmtId="0" fontId="10" fillId="3" borderId="13" xfId="2" applyFont="1" applyFill="1" applyBorder="1" applyAlignment="1">
      <alignment vertical="top" wrapText="1"/>
    </xf>
    <xf numFmtId="3" fontId="10" fillId="3" borderId="13" xfId="2" applyNumberFormat="1" applyFont="1" applyFill="1" applyBorder="1" applyAlignment="1">
      <alignment vertical="top"/>
    </xf>
    <xf numFmtId="0" fontId="11" fillId="3" borderId="0" xfId="2" applyFont="1" applyFill="1" applyAlignment="1">
      <alignment vertical="top"/>
    </xf>
    <xf numFmtId="0" fontId="10" fillId="3" borderId="2" xfId="2" applyFont="1" applyFill="1" applyBorder="1" applyAlignment="1">
      <alignment vertical="top"/>
    </xf>
    <xf numFmtId="0" fontId="10" fillId="0" borderId="19" xfId="2" applyFont="1" applyBorder="1" applyAlignment="1">
      <alignment horizontal="left" vertical="top" wrapText="1" indent="1"/>
    </xf>
    <xf numFmtId="3" fontId="10" fillId="0" borderId="19" xfId="2" applyNumberFormat="1" applyFont="1" applyBorder="1" applyAlignment="1">
      <alignment vertical="top"/>
    </xf>
    <xf numFmtId="0" fontId="10" fillId="0" borderId="2" xfId="2" applyFont="1" applyBorder="1" applyAlignment="1">
      <alignment vertical="top"/>
    </xf>
    <xf numFmtId="3" fontId="11" fillId="0" borderId="2" xfId="2" applyNumberFormat="1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0" fillId="0" borderId="19" xfId="2" applyFont="1" applyBorder="1" applyAlignment="1">
      <alignment horizontal="left" vertical="top" wrapText="1" indent="3"/>
    </xf>
    <xf numFmtId="0" fontId="10" fillId="0" borderId="19" xfId="2" applyFont="1" applyBorder="1" applyAlignment="1">
      <alignment horizontal="left" vertical="top" wrapText="1" indent="4"/>
    </xf>
    <xf numFmtId="0" fontId="10" fillId="7" borderId="13" xfId="2" applyFont="1" applyFill="1" applyBorder="1" applyAlignment="1">
      <alignment vertical="top" wrapText="1"/>
    </xf>
    <xf numFmtId="3" fontId="10" fillId="7" borderId="13" xfId="2" applyNumberFormat="1" applyFont="1" applyFill="1" applyBorder="1" applyAlignment="1">
      <alignment vertical="top"/>
    </xf>
    <xf numFmtId="0" fontId="11" fillId="7" borderId="0" xfId="2" applyFont="1" applyFill="1" applyAlignment="1">
      <alignment vertical="top"/>
    </xf>
    <xf numFmtId="0" fontId="10" fillId="7" borderId="2" xfId="2" applyFont="1" applyFill="1" applyBorder="1" applyAlignment="1">
      <alignment vertical="top"/>
    </xf>
    <xf numFmtId="0" fontId="10" fillId="0" borderId="19" xfId="2" applyFont="1" applyBorder="1" applyAlignment="1">
      <alignment horizontal="left" vertical="top" wrapText="1" indent="2"/>
    </xf>
    <xf numFmtId="0" fontId="10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3" fontId="10" fillId="8" borderId="2" xfId="2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0" fontId="10" fillId="0" borderId="13" xfId="2" applyFont="1" applyBorder="1" applyAlignment="1">
      <alignment vertical="top"/>
    </xf>
    <xf numFmtId="0" fontId="11" fillId="7" borderId="10" xfId="2" applyFont="1" applyFill="1" applyBorder="1" applyAlignment="1">
      <alignment vertical="top"/>
    </xf>
    <xf numFmtId="0" fontId="11" fillId="0" borderId="0" xfId="2" applyFont="1" applyBorder="1" applyAlignment="1">
      <alignment vertical="top"/>
    </xf>
    <xf numFmtId="0" fontId="10" fillId="0" borderId="6" xfId="2" applyFont="1" applyBorder="1" applyAlignment="1">
      <alignment horizontal="left" vertical="top" wrapText="1" indent="4"/>
    </xf>
    <xf numFmtId="3" fontId="10" fillId="0" borderId="6" xfId="2" applyNumberFormat="1" applyFont="1" applyBorder="1" applyAlignment="1">
      <alignment vertical="top"/>
    </xf>
    <xf numFmtId="0" fontId="11" fillId="0" borderId="1" xfId="2" applyFont="1" applyBorder="1" applyAlignment="1">
      <alignment vertical="top"/>
    </xf>
    <xf numFmtId="0" fontId="11" fillId="7" borderId="0" xfId="2" applyFont="1" applyFill="1" applyBorder="1" applyAlignment="1">
      <alignment vertical="top"/>
    </xf>
    <xf numFmtId="0" fontId="10" fillId="7" borderId="19" xfId="2" applyFont="1" applyFill="1" applyBorder="1" applyAlignment="1">
      <alignment vertical="top" wrapText="1"/>
    </xf>
    <xf numFmtId="3" fontId="10" fillId="7" borderId="19" xfId="2" applyNumberFormat="1" applyFont="1" applyFill="1" applyBorder="1" applyAlignment="1">
      <alignment vertical="top"/>
    </xf>
    <xf numFmtId="0" fontId="10" fillId="7" borderId="6" xfId="2" applyFont="1" applyFill="1" applyBorder="1" applyAlignment="1">
      <alignment vertical="top"/>
    </xf>
    <xf numFmtId="0" fontId="10" fillId="0" borderId="2" xfId="2" applyFont="1" applyBorder="1" applyAlignment="1">
      <alignment horizontal="left" vertical="top" wrapText="1" indent="4"/>
    </xf>
    <xf numFmtId="3" fontId="10" fillId="0" borderId="2" xfId="2" applyNumberFormat="1" applyFont="1" applyBorder="1" applyAlignment="1">
      <alignment vertical="top"/>
    </xf>
    <xf numFmtId="0" fontId="11" fillId="0" borderId="4" xfId="2" applyFont="1" applyBorder="1" applyAlignment="1">
      <alignment vertical="top"/>
    </xf>
    <xf numFmtId="41" fontId="12" fillId="0" borderId="0" xfId="2" applyNumberFormat="1" applyFont="1" applyFill="1" applyBorder="1" applyAlignment="1">
      <alignment horizontal="center" vertical="center"/>
    </xf>
    <xf numFmtId="41" fontId="11" fillId="0" borderId="0" xfId="2" applyNumberFormat="1" applyFont="1" applyAlignment="1">
      <alignment vertical="top"/>
    </xf>
    <xf numFmtId="41" fontId="10" fillId="3" borderId="2" xfId="2" applyNumberFormat="1" applyFont="1" applyFill="1" applyBorder="1" applyAlignment="1">
      <alignment vertical="top"/>
    </xf>
    <xf numFmtId="41" fontId="11" fillId="0" borderId="2" xfId="2" applyNumberFormat="1" applyFont="1" applyBorder="1" applyAlignment="1">
      <alignment vertical="top"/>
    </xf>
    <xf numFmtId="41" fontId="10" fillId="7" borderId="2" xfId="2" applyNumberFormat="1" applyFont="1" applyFill="1" applyBorder="1" applyAlignment="1">
      <alignment vertical="top"/>
    </xf>
    <xf numFmtId="41" fontId="11" fillId="0" borderId="13" xfId="2" applyNumberFormat="1" applyFont="1" applyBorder="1" applyAlignment="1">
      <alignment vertical="top"/>
    </xf>
    <xf numFmtId="41" fontId="10" fillId="7" borderId="6" xfId="2" applyNumberFormat="1" applyFont="1" applyFill="1" applyBorder="1" applyAlignment="1">
      <alignment vertical="top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0" fontId="14" fillId="0" borderId="0" xfId="2" applyFont="1" applyAlignment="1">
      <alignment horizontal="left" vertical="top"/>
    </xf>
    <xf numFmtId="3" fontId="13" fillId="0" borderId="0" xfId="2" applyNumberFormat="1" applyFont="1" applyAlignment="1">
      <alignment vertical="top"/>
    </xf>
    <xf numFmtId="0" fontId="13" fillId="0" borderId="0" xfId="2" applyFont="1" applyAlignment="1">
      <alignment horizontal="right" vertical="top"/>
    </xf>
    <xf numFmtId="0" fontId="14" fillId="0" borderId="0" xfId="2" applyFont="1" applyAlignment="1">
      <alignment vertical="top" wrapText="1"/>
    </xf>
    <xf numFmtId="17" fontId="15" fillId="0" borderId="2" xfId="2" applyNumberFormat="1" applyFont="1" applyBorder="1" applyAlignment="1">
      <alignment horizontal="center" vertical="center"/>
    </xf>
    <xf numFmtId="0" fontId="14" fillId="0" borderId="5" xfId="2" applyNumberFormat="1" applyFont="1" applyBorder="1" applyAlignment="1">
      <alignment horizontal="center" vertical="top"/>
    </xf>
    <xf numFmtId="0" fontId="14" fillId="8" borderId="13" xfId="2" applyFont="1" applyFill="1" applyBorder="1" applyAlignment="1">
      <alignment vertical="top" wrapText="1"/>
    </xf>
    <xf numFmtId="3" fontId="14" fillId="8" borderId="13" xfId="2" applyNumberFormat="1" applyFont="1" applyFill="1" applyBorder="1" applyAlignment="1">
      <alignment vertical="top"/>
    </xf>
    <xf numFmtId="0" fontId="13" fillId="8" borderId="0" xfId="2" applyFont="1" applyFill="1" applyAlignment="1">
      <alignment vertical="top"/>
    </xf>
    <xf numFmtId="0" fontId="14" fillId="8" borderId="2" xfId="2" applyFont="1" applyFill="1" applyBorder="1" applyAlignment="1">
      <alignment vertical="top"/>
    </xf>
    <xf numFmtId="0" fontId="14" fillId="0" borderId="19" xfId="2" applyFont="1" applyBorder="1" applyAlignment="1">
      <alignment horizontal="left" vertical="top" wrapText="1" indent="1"/>
    </xf>
    <xf numFmtId="3" fontId="14" fillId="0" borderId="19" xfId="2" applyNumberFormat="1" applyFont="1" applyBorder="1" applyAlignment="1">
      <alignment vertical="top"/>
    </xf>
    <xf numFmtId="0" fontId="14" fillId="0" borderId="2" xfId="2" applyFont="1" applyBorder="1" applyAlignment="1">
      <alignment vertical="top"/>
    </xf>
    <xf numFmtId="3" fontId="13" fillId="0" borderId="2" xfId="2" applyNumberFormat="1" applyFont="1" applyBorder="1" applyAlignment="1">
      <alignment vertical="top"/>
    </xf>
    <xf numFmtId="0" fontId="13" fillId="0" borderId="2" xfId="2" applyFont="1" applyBorder="1" applyAlignment="1">
      <alignment vertical="top"/>
    </xf>
    <xf numFmtId="0" fontId="14" fillId="4" borderId="19" xfId="2" applyFont="1" applyFill="1" applyBorder="1" applyAlignment="1">
      <alignment horizontal="left" vertical="top" wrapText="1" indent="3"/>
    </xf>
    <xf numFmtId="3" fontId="14" fillId="4" borderId="19" xfId="2" applyNumberFormat="1" applyFont="1" applyFill="1" applyBorder="1" applyAlignment="1">
      <alignment vertical="top"/>
    </xf>
    <xf numFmtId="0" fontId="13" fillId="4" borderId="0" xfId="2" applyFont="1" applyFill="1" applyAlignment="1">
      <alignment vertical="top"/>
    </xf>
    <xf numFmtId="0" fontId="14" fillId="0" borderId="19" xfId="2" applyFont="1" applyBorder="1" applyAlignment="1">
      <alignment horizontal="left" vertical="top" wrapText="1" indent="4"/>
    </xf>
    <xf numFmtId="0" fontId="14" fillId="4" borderId="2" xfId="2" applyFont="1" applyFill="1" applyBorder="1" applyAlignment="1">
      <alignment vertical="top"/>
    </xf>
    <xf numFmtId="3" fontId="13" fillId="4" borderId="2" xfId="2" applyNumberFormat="1" applyFont="1" applyFill="1" applyBorder="1" applyAlignment="1">
      <alignment vertical="top"/>
    </xf>
    <xf numFmtId="0" fontId="14" fillId="0" borderId="19" xfId="2" applyFont="1" applyBorder="1" applyAlignment="1">
      <alignment horizontal="left" vertical="top" wrapText="1" indent="5"/>
    </xf>
    <xf numFmtId="0" fontId="14" fillId="0" borderId="19" xfId="2" applyFont="1" applyBorder="1" applyAlignment="1">
      <alignment horizontal="left" vertical="top" wrapText="1" indent="2"/>
    </xf>
    <xf numFmtId="0" fontId="11" fillId="0" borderId="0" xfId="2" applyFont="1" applyAlignment="1">
      <alignment horizontal="right" vertical="top" wrapText="1"/>
    </xf>
    <xf numFmtId="0" fontId="10" fillId="0" borderId="13" xfId="2" applyNumberFormat="1" applyFont="1" applyBorder="1" applyAlignment="1">
      <alignment vertical="center" wrapText="1"/>
    </xf>
    <xf numFmtId="41" fontId="10" fillId="0" borderId="13" xfId="2" applyNumberFormat="1" applyFont="1" applyBorder="1" applyAlignment="1">
      <alignment vertical="center"/>
    </xf>
    <xf numFmtId="0" fontId="11" fillId="0" borderId="0" xfId="2" applyFont="1" applyBorder="1" applyAlignment="1">
      <alignment horizontal="center" vertical="top" wrapText="1"/>
    </xf>
    <xf numFmtId="0" fontId="10" fillId="0" borderId="2" xfId="2" applyNumberFormat="1" applyFont="1" applyBorder="1" applyAlignment="1">
      <alignment horizontal="center" vertical="center" wrapText="1"/>
    </xf>
    <xf numFmtId="41" fontId="10" fillId="0" borderId="2" xfId="2" applyNumberFormat="1" applyFont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left" vertical="center" wrapText="1"/>
    </xf>
    <xf numFmtId="41" fontId="10" fillId="2" borderId="2" xfId="2" applyNumberFormat="1" applyFont="1" applyFill="1" applyBorder="1" applyAlignment="1">
      <alignment horizontal="right" vertical="top"/>
    </xf>
    <xf numFmtId="0" fontId="10" fillId="2" borderId="2" xfId="2" applyNumberFormat="1" applyFont="1" applyFill="1" applyBorder="1" applyAlignment="1">
      <alignment horizontal="center" vertical="top" wrapText="1"/>
    </xf>
    <xf numFmtId="3" fontId="11" fillId="2" borderId="0" xfId="2" applyNumberFormat="1" applyFont="1" applyFill="1" applyAlignment="1">
      <alignment vertical="top"/>
    </xf>
    <xf numFmtId="0" fontId="11" fillId="2" borderId="0" xfId="2" applyFont="1" applyFill="1" applyAlignment="1">
      <alignment vertical="top"/>
    </xf>
    <xf numFmtId="0" fontId="10" fillId="3" borderId="2" xfId="2" applyFont="1" applyFill="1" applyBorder="1" applyAlignment="1">
      <alignment vertical="top" wrapText="1"/>
    </xf>
    <xf numFmtId="3" fontId="10" fillId="3" borderId="2" xfId="2" applyNumberFormat="1" applyFont="1" applyFill="1" applyBorder="1" applyAlignment="1">
      <alignment horizontal="center" vertical="top" wrapText="1"/>
    </xf>
    <xf numFmtId="3" fontId="11" fillId="3" borderId="0" xfId="2" applyNumberFormat="1" applyFont="1" applyFill="1" applyAlignment="1">
      <alignment vertical="top"/>
    </xf>
    <xf numFmtId="0" fontId="10" fillId="9" borderId="2" xfId="2" applyFont="1" applyFill="1" applyBorder="1" applyAlignment="1">
      <alignment horizontal="left" vertical="top" wrapText="1" indent="3"/>
    </xf>
    <xf numFmtId="41" fontId="10" fillId="9" borderId="2" xfId="2" applyNumberFormat="1" applyFont="1" applyFill="1" applyBorder="1" applyAlignment="1">
      <alignment vertical="top"/>
    </xf>
    <xf numFmtId="3" fontId="10" fillId="9" borderId="2" xfId="2" applyNumberFormat="1" applyFont="1" applyFill="1" applyBorder="1" applyAlignment="1">
      <alignment horizontal="center" vertical="top" wrapText="1"/>
    </xf>
    <xf numFmtId="0" fontId="11" fillId="9" borderId="0" xfId="2" applyFont="1" applyFill="1" applyAlignment="1">
      <alignment vertical="top"/>
    </xf>
    <xf numFmtId="0" fontId="10" fillId="0" borderId="2" xfId="2" applyFont="1" applyFill="1" applyBorder="1" applyAlignment="1">
      <alignment horizontal="left" vertical="top" wrapText="1" indent="4"/>
    </xf>
    <xf numFmtId="41" fontId="10" fillId="0" borderId="2" xfId="2" applyNumberFormat="1" applyFont="1" applyFill="1" applyBorder="1" applyAlignment="1">
      <alignment vertical="top"/>
    </xf>
    <xf numFmtId="3" fontId="10" fillId="0" borderId="2" xfId="2" applyNumberFormat="1" applyFont="1" applyFill="1" applyBorder="1" applyAlignment="1">
      <alignment horizontal="center" vertical="top" wrapText="1"/>
    </xf>
    <xf numFmtId="0" fontId="11" fillId="0" borderId="0" xfId="2" applyFont="1" applyFill="1" applyAlignment="1">
      <alignment vertical="top"/>
    </xf>
    <xf numFmtId="0" fontId="16" fillId="9" borderId="0" xfId="2" applyFont="1" applyFill="1" applyAlignment="1">
      <alignment vertical="top"/>
    </xf>
    <xf numFmtId="0" fontId="10" fillId="0" borderId="2" xfId="2" applyFont="1" applyFill="1" applyBorder="1" applyAlignment="1">
      <alignment horizontal="left" vertical="top" wrapText="1" indent="3"/>
    </xf>
    <xf numFmtId="3" fontId="11" fillId="0" borderId="0" xfId="2" applyNumberFormat="1" applyFont="1" applyFill="1" applyAlignment="1">
      <alignment vertical="top"/>
    </xf>
    <xf numFmtId="41" fontId="12" fillId="0" borderId="2" xfId="2" applyNumberFormat="1" applyFont="1" applyFill="1" applyBorder="1" applyAlignment="1">
      <alignment vertical="top"/>
    </xf>
    <xf numFmtId="0" fontId="10" fillId="10" borderId="2" xfId="2" applyNumberFormat="1" applyFont="1" applyFill="1" applyBorder="1" applyAlignment="1">
      <alignment horizontal="left" vertical="center" wrapText="1"/>
    </xf>
    <xf numFmtId="41" fontId="10" fillId="10" borderId="2" xfId="2" applyNumberFormat="1" applyFont="1" applyFill="1" applyBorder="1" applyAlignment="1">
      <alignment horizontal="right" vertical="center"/>
    </xf>
    <xf numFmtId="0" fontId="10" fillId="10" borderId="2" xfId="2" applyNumberFormat="1" applyFont="1" applyFill="1" applyBorder="1" applyAlignment="1">
      <alignment horizontal="center" vertical="top" wrapText="1"/>
    </xf>
    <xf numFmtId="3" fontId="11" fillId="10" borderId="0" xfId="2" applyNumberFormat="1" applyFont="1" applyFill="1" applyAlignment="1">
      <alignment vertical="top"/>
    </xf>
    <xf numFmtId="0" fontId="11" fillId="10" borderId="0" xfId="2" applyFont="1" applyFill="1" applyAlignment="1">
      <alignment vertical="top"/>
    </xf>
    <xf numFmtId="0" fontId="10" fillId="11" borderId="2" xfId="2" applyFont="1" applyFill="1" applyBorder="1" applyAlignment="1">
      <alignment vertical="top" wrapText="1"/>
    </xf>
    <xf numFmtId="41" fontId="10" fillId="11" borderId="2" xfId="2" applyNumberFormat="1" applyFont="1" applyFill="1" applyBorder="1" applyAlignment="1">
      <alignment vertical="top"/>
    </xf>
    <xf numFmtId="3" fontId="10" fillId="11" borderId="2" xfId="2" applyNumberFormat="1" applyFont="1" applyFill="1" applyBorder="1" applyAlignment="1">
      <alignment horizontal="center" vertical="top" wrapText="1"/>
    </xf>
    <xf numFmtId="3" fontId="11" fillId="11" borderId="0" xfId="2" applyNumberFormat="1" applyFont="1" applyFill="1" applyAlignment="1">
      <alignment vertical="top"/>
    </xf>
    <xf numFmtId="0" fontId="11" fillId="11" borderId="0" xfId="2" applyFont="1" applyFill="1" applyAlignment="1">
      <alignment vertical="top"/>
    </xf>
    <xf numFmtId="0" fontId="10" fillId="0" borderId="2" xfId="2" applyFont="1" applyBorder="1" applyAlignment="1">
      <alignment horizontal="left" vertical="top" wrapText="1" indent="3"/>
    </xf>
    <xf numFmtId="41" fontId="10" fillId="0" borderId="2" xfId="2" applyNumberFormat="1" applyFont="1" applyBorder="1" applyAlignment="1">
      <alignment vertical="top"/>
    </xf>
    <xf numFmtId="3" fontId="10" fillId="0" borderId="2" xfId="2" applyNumberFormat="1" applyFont="1" applyBorder="1" applyAlignment="1">
      <alignment horizontal="center" vertical="top" wrapText="1"/>
    </xf>
    <xf numFmtId="3" fontId="10" fillId="0" borderId="2" xfId="2" applyNumberFormat="1" applyFont="1" applyBorder="1" applyAlignment="1">
      <alignment vertical="top" wrapText="1"/>
    </xf>
    <xf numFmtId="0" fontId="10" fillId="0" borderId="2" xfId="2" applyFont="1" applyFill="1" applyBorder="1" applyAlignment="1">
      <alignment horizontal="left" vertical="top" wrapText="1" indent="5"/>
    </xf>
    <xf numFmtId="0" fontId="11" fillId="0" borderId="0" xfId="2" applyFont="1" applyAlignment="1">
      <alignment horizontal="center" vertical="top" wrapText="1"/>
    </xf>
    <xf numFmtId="41" fontId="3" fillId="0" borderId="6" xfId="0" applyNumberFormat="1" applyFont="1" applyFill="1" applyBorder="1" applyAlignment="1">
      <alignment horizontal="right" vertical="top"/>
    </xf>
    <xf numFmtId="0" fontId="6" fillId="0" borderId="6" xfId="0" applyFont="1" applyFill="1" applyBorder="1" applyAlignment="1">
      <alignment vertical="top" wrapText="1"/>
    </xf>
    <xf numFmtId="41" fontId="4" fillId="0" borderId="6" xfId="0" applyNumberFormat="1" applyFont="1" applyFill="1" applyBorder="1" applyAlignment="1">
      <alignment vertical="top"/>
    </xf>
    <xf numFmtId="41" fontId="3" fillId="5" borderId="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Fill="1" applyBorder="1" applyAlignment="1"/>
    <xf numFmtId="0" fontId="4" fillId="0" borderId="5" xfId="0" applyFont="1" applyFill="1" applyBorder="1"/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" xfId="0" applyFont="1" applyFill="1" applyBorder="1" applyAlignment="1"/>
    <xf numFmtId="0" fontId="10" fillId="0" borderId="15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top"/>
    </xf>
    <xf numFmtId="0" fontId="10" fillId="0" borderId="4" xfId="2" applyFont="1" applyBorder="1" applyAlignment="1">
      <alignment horizontal="center" vertical="top"/>
    </xf>
    <xf numFmtId="0" fontId="10" fillId="0" borderId="5" xfId="2" applyFont="1" applyBorder="1" applyAlignment="1">
      <alignment horizontal="center" vertical="top"/>
    </xf>
    <xf numFmtId="0" fontId="13" fillId="0" borderId="0" xfId="2" applyFont="1" applyAlignment="1">
      <alignment vertical="top" wrapText="1"/>
    </xf>
    <xf numFmtId="0" fontId="14" fillId="0" borderId="0" xfId="2" applyFont="1" applyAlignment="1">
      <alignment horizontal="center" vertical="top" wrapText="1"/>
    </xf>
    <xf numFmtId="0" fontId="14" fillId="0" borderId="2" xfId="2" applyNumberFormat="1" applyFont="1" applyBorder="1" applyAlignment="1">
      <alignment horizontal="center" vertical="center" wrapText="1"/>
    </xf>
    <xf numFmtId="0" fontId="14" fillId="0" borderId="2" xfId="2" applyNumberFormat="1" applyFont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 wrapText="1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5" xfId="2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left" vertical="top"/>
      <protection locked="0"/>
    </xf>
    <xf numFmtId="0" fontId="3" fillId="3" borderId="4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49" fontId="3" fillId="4" borderId="2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187" fontId="4" fillId="0" borderId="4" xfId="1" applyFont="1" applyFill="1" applyBorder="1" applyAlignment="1">
      <alignment horizontal="left" vertical="top" wrapText="1"/>
    </xf>
    <xf numFmtId="187" fontId="4" fillId="0" borderId="5" xfId="1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1571625</xdr:colOff>
      <xdr:row>0</xdr:row>
      <xdr:rowOff>190500</xdr:rowOff>
    </xdr:from>
    <xdr:ext cx="184731" cy="262572"/>
    <xdr:sp macro="" textlink="">
      <xdr:nvSpPr>
        <xdr:cNvPr id="2" name="TextBox 1"/>
        <xdr:cNvSpPr txBox="1"/>
      </xdr:nvSpPr>
      <xdr:spPr>
        <a:xfrm>
          <a:off x="7191375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533400</xdr:colOff>
      <xdr:row>0</xdr:row>
      <xdr:rowOff>0</xdr:rowOff>
    </xdr:from>
    <xdr:ext cx="1209675" cy="324191"/>
    <xdr:sp macro="" textlink="">
      <xdr:nvSpPr>
        <xdr:cNvPr id="3" name="TextBox 2"/>
        <xdr:cNvSpPr txBox="1"/>
      </xdr:nvSpPr>
      <xdr:spPr>
        <a:xfrm>
          <a:off x="6238875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view="pageBreakPreview" zoomScale="85" zoomScaleSheetLayoutView="85" workbookViewId="0">
      <selection activeCell="F10" sqref="F10"/>
    </sheetView>
  </sheetViews>
  <sheetFormatPr defaultRowHeight="18.75" x14ac:dyDescent="0.2"/>
  <cols>
    <col min="1" max="1" width="46.25" style="112" customWidth="1"/>
    <col min="2" max="2" width="12.375" style="104" customWidth="1"/>
    <col min="3" max="3" width="96.875" style="104" hidden="1" customWidth="1"/>
    <col min="4" max="4" width="11.25" style="104" bestFit="1" customWidth="1"/>
    <col min="5" max="5" width="10.125" style="104" bestFit="1" customWidth="1"/>
    <col min="6" max="6" width="11.25" style="104" bestFit="1" customWidth="1"/>
    <col min="7" max="7" width="10.75" style="104" customWidth="1"/>
    <col min="8" max="8" width="10" style="104" bestFit="1" customWidth="1"/>
    <col min="9" max="9" width="11.25" style="104" bestFit="1" customWidth="1"/>
    <col min="10" max="16384" width="9" style="104"/>
  </cols>
  <sheetData>
    <row r="1" spans="1:9" ht="45.75" customHeight="1" thickBot="1" x14ac:dyDescent="0.25">
      <c r="A1" s="244" t="s">
        <v>50</v>
      </c>
      <c r="B1" s="244"/>
      <c r="C1" s="244"/>
      <c r="D1" s="244"/>
      <c r="E1" s="244"/>
      <c r="F1" s="244"/>
      <c r="G1" s="244"/>
      <c r="H1" s="103"/>
      <c r="I1" s="103"/>
    </row>
    <row r="2" spans="1:9" ht="25.5" customHeight="1" x14ac:dyDescent="0.2">
      <c r="A2" s="105" t="s">
        <v>51</v>
      </c>
      <c r="B2" s="106" t="s">
        <v>52</v>
      </c>
      <c r="C2" s="107" t="s">
        <v>53</v>
      </c>
      <c r="D2" s="106" t="s">
        <v>54</v>
      </c>
      <c r="E2" s="106" t="s">
        <v>55</v>
      </c>
      <c r="F2" s="106" t="s">
        <v>56</v>
      </c>
      <c r="G2" s="108" t="s">
        <v>57</v>
      </c>
      <c r="H2" s="109"/>
    </row>
    <row r="3" spans="1:9" ht="37.5" x14ac:dyDescent="0.2">
      <c r="A3" s="135" t="s">
        <v>58</v>
      </c>
      <c r="B3" s="111">
        <f>SUM(D3:G3)</f>
        <v>2034777800</v>
      </c>
      <c r="C3" s="136"/>
      <c r="D3" s="111">
        <f>SUM(E19,E23,E27,E31,E35,E39,E43)</f>
        <v>723854800</v>
      </c>
      <c r="E3" s="111">
        <f>SUM(F19,F23,F27,F31,F35,F39,F43)</f>
        <v>448358300</v>
      </c>
      <c r="F3" s="111">
        <f>SUM(G19,G23,G27,G31,G35,G39,G43)</f>
        <v>307312200</v>
      </c>
      <c r="G3" s="137">
        <f>SUM(H19,H23,H27,H31,H35,H39,H43)</f>
        <v>555252500</v>
      </c>
      <c r="H3" s="110"/>
    </row>
    <row r="4" spans="1:9" x14ac:dyDescent="0.2">
      <c r="A4" s="138" t="s">
        <v>59</v>
      </c>
      <c r="B4" s="111">
        <f t="shared" ref="B4:B11" si="0">SUM(D4:G4)</f>
        <v>273346700</v>
      </c>
      <c r="C4" s="136"/>
      <c r="D4" s="111">
        <f t="shared" ref="D4:G5" si="1">SUM(E17,E21,E25,E29,E33,E37,E41)</f>
        <v>41405900</v>
      </c>
      <c r="E4" s="111">
        <f t="shared" si="1"/>
        <v>45698800</v>
      </c>
      <c r="F4" s="111">
        <f t="shared" si="1"/>
        <v>49829300</v>
      </c>
      <c r="G4" s="111">
        <f t="shared" si="1"/>
        <v>136412700</v>
      </c>
      <c r="H4" s="110"/>
    </row>
    <row r="5" spans="1:9" x14ac:dyDescent="0.2">
      <c r="A5" s="138" t="s">
        <v>60</v>
      </c>
      <c r="B5" s="111">
        <f t="shared" si="0"/>
        <v>1761431100</v>
      </c>
      <c r="C5" s="136"/>
      <c r="D5" s="111">
        <f t="shared" si="1"/>
        <v>682448900</v>
      </c>
      <c r="E5" s="111">
        <f t="shared" si="1"/>
        <v>402659500</v>
      </c>
      <c r="F5" s="111">
        <f t="shared" si="1"/>
        <v>257482900</v>
      </c>
      <c r="G5" s="111">
        <f t="shared" si="1"/>
        <v>418839800</v>
      </c>
      <c r="H5" s="110"/>
    </row>
    <row r="6" spans="1:9" x14ac:dyDescent="0.2">
      <c r="A6" s="138" t="s">
        <v>61</v>
      </c>
      <c r="B6" s="111">
        <f t="shared" si="0"/>
        <v>1796986300</v>
      </c>
      <c r="C6" s="136"/>
      <c r="D6" s="111">
        <f>SUM(E47,E51,E55,E59,E63,E67,E71,E75,E79,E83,E87,E91,E95)</f>
        <v>295988600</v>
      </c>
      <c r="E6" s="111">
        <f>SUM(F47,F51,F55,F59,F63,F67,F71,F75,F79,F83,F87,F91,F95)</f>
        <v>422685100</v>
      </c>
      <c r="F6" s="111">
        <f>SUM(G47,G51,G55,G59,G63,G67,G71,G75,G79,G83,G87,G91,G95)</f>
        <v>695911000</v>
      </c>
      <c r="G6" s="137">
        <f>SUM(H47,H51,H55,H59,H63,H67,H71,H75,H79,H83,H87,H91,H95)</f>
        <v>382401600</v>
      </c>
      <c r="H6" s="110"/>
    </row>
    <row r="7" spans="1:9" x14ac:dyDescent="0.2">
      <c r="A7" s="138" t="s">
        <v>59</v>
      </c>
      <c r="B7" s="111">
        <f t="shared" si="0"/>
        <v>147921400</v>
      </c>
      <c r="C7" s="136"/>
      <c r="D7" s="111">
        <f t="shared" ref="D7:G8" si="2">SUM(E45,E49,E53,E57,E61,E65,E69,E73,E77,E81,E85,E89,E93)</f>
        <v>26400000</v>
      </c>
      <c r="E7" s="111">
        <f t="shared" si="2"/>
        <v>47200000</v>
      </c>
      <c r="F7" s="111">
        <f t="shared" si="2"/>
        <v>25821400</v>
      </c>
      <c r="G7" s="111">
        <f t="shared" si="2"/>
        <v>48500000</v>
      </c>
      <c r="H7" s="110"/>
    </row>
    <row r="8" spans="1:9" x14ac:dyDescent="0.2">
      <c r="A8" s="138" t="s">
        <v>60</v>
      </c>
      <c r="B8" s="111">
        <f t="shared" si="0"/>
        <v>1649064900</v>
      </c>
      <c r="C8" s="136"/>
      <c r="D8" s="111">
        <f t="shared" si="2"/>
        <v>269588600</v>
      </c>
      <c r="E8" s="111">
        <f t="shared" si="2"/>
        <v>375485100</v>
      </c>
      <c r="F8" s="111">
        <f t="shared" si="2"/>
        <v>670089600</v>
      </c>
      <c r="G8" s="111">
        <f t="shared" si="2"/>
        <v>333901600</v>
      </c>
      <c r="H8" s="110"/>
    </row>
    <row r="9" spans="1:9" x14ac:dyDescent="0.2">
      <c r="A9" s="138" t="s">
        <v>62</v>
      </c>
      <c r="B9" s="111">
        <f t="shared" si="0"/>
        <v>3831764100</v>
      </c>
      <c r="C9" s="136"/>
      <c r="D9" s="111">
        <f>SUM(D3,D6)</f>
        <v>1019843400</v>
      </c>
      <c r="E9" s="111">
        <f t="shared" ref="E9:G11" si="3">SUM(E3,E6)</f>
        <v>871043400</v>
      </c>
      <c r="F9" s="111">
        <f t="shared" si="3"/>
        <v>1003223200</v>
      </c>
      <c r="G9" s="137">
        <f t="shared" si="3"/>
        <v>937654100</v>
      </c>
      <c r="H9" s="110"/>
    </row>
    <row r="10" spans="1:9" x14ac:dyDescent="0.2">
      <c r="A10" s="138" t="s">
        <v>59</v>
      </c>
      <c r="B10" s="111">
        <f t="shared" si="0"/>
        <v>421268100</v>
      </c>
      <c r="C10" s="136"/>
      <c r="D10" s="111">
        <f>SUM(D4,D7)</f>
        <v>67805900</v>
      </c>
      <c r="E10" s="111">
        <f t="shared" si="3"/>
        <v>92898800</v>
      </c>
      <c r="F10" s="111">
        <f t="shared" si="3"/>
        <v>75650700</v>
      </c>
      <c r="G10" s="111">
        <f t="shared" si="3"/>
        <v>184912700</v>
      </c>
      <c r="H10" s="110"/>
    </row>
    <row r="11" spans="1:9" x14ac:dyDescent="0.2">
      <c r="A11" s="138" t="s">
        <v>60</v>
      </c>
      <c r="B11" s="111">
        <f t="shared" si="0"/>
        <v>3410496000</v>
      </c>
      <c r="C11" s="136"/>
      <c r="D11" s="111">
        <f>SUM(D5,D8)</f>
        <v>952037500</v>
      </c>
      <c r="E11" s="111">
        <f t="shared" si="3"/>
        <v>778144600</v>
      </c>
      <c r="F11" s="111">
        <f t="shared" si="3"/>
        <v>927572500</v>
      </c>
      <c r="G11" s="111">
        <f t="shared" si="3"/>
        <v>752741400</v>
      </c>
      <c r="H11" s="110"/>
    </row>
    <row r="12" spans="1:9" x14ac:dyDescent="0.2">
      <c r="B12" s="112"/>
      <c r="C12" s="112"/>
      <c r="D12" s="113"/>
      <c r="E12" s="113"/>
      <c r="F12" s="113"/>
      <c r="G12" s="113"/>
    </row>
    <row r="13" spans="1:9" hidden="1" x14ac:dyDescent="0.2">
      <c r="A13" s="114" t="s">
        <v>63</v>
      </c>
      <c r="B13" s="115"/>
      <c r="D13" s="116"/>
      <c r="E13" s="116"/>
      <c r="F13" s="116"/>
      <c r="G13" s="116"/>
      <c r="I13" s="104" t="s">
        <v>64</v>
      </c>
    </row>
    <row r="14" spans="1:9" ht="3" hidden="1" customHeight="1" x14ac:dyDescent="0.2">
      <c r="B14" s="115"/>
    </row>
    <row r="15" spans="1:9" hidden="1" x14ac:dyDescent="0.2">
      <c r="A15" s="117" t="s">
        <v>65</v>
      </c>
      <c r="B15" s="118" t="s">
        <v>66</v>
      </c>
      <c r="D15" s="245" t="s">
        <v>67</v>
      </c>
      <c r="E15" s="246"/>
      <c r="F15" s="246"/>
      <c r="G15" s="246"/>
      <c r="H15" s="246"/>
      <c r="I15" s="247"/>
    </row>
    <row r="16" spans="1:9" s="121" customFormat="1" ht="41.25" hidden="1" customHeight="1" x14ac:dyDescent="0.2">
      <c r="A16" s="119" t="s">
        <v>68</v>
      </c>
      <c r="B16" s="120">
        <v>1067188800</v>
      </c>
      <c r="D16" s="122"/>
      <c r="E16" s="122" t="s">
        <v>54</v>
      </c>
      <c r="F16" s="122" t="s">
        <v>55</v>
      </c>
      <c r="G16" s="122" t="s">
        <v>56</v>
      </c>
      <c r="H16" s="122" t="s">
        <v>57</v>
      </c>
      <c r="I16" s="122" t="s">
        <v>52</v>
      </c>
    </row>
    <row r="17" spans="1:9" hidden="1" x14ac:dyDescent="0.2">
      <c r="A17" s="123"/>
      <c r="B17" s="124"/>
      <c r="D17" s="125" t="s">
        <v>69</v>
      </c>
      <c r="E17" s="126"/>
      <c r="F17" s="126">
        <v>6500000</v>
      </c>
      <c r="G17" s="126">
        <v>215200</v>
      </c>
      <c r="H17" s="127"/>
      <c r="I17" s="126">
        <v>6715200</v>
      </c>
    </row>
    <row r="18" spans="1:9" hidden="1" x14ac:dyDescent="0.2">
      <c r="A18" s="128"/>
      <c r="B18" s="124"/>
      <c r="D18" s="125" t="s">
        <v>70</v>
      </c>
      <c r="E18" s="126">
        <v>496622600</v>
      </c>
      <c r="F18" s="126">
        <v>83496000</v>
      </c>
      <c r="G18" s="126">
        <v>246170000</v>
      </c>
      <c r="H18" s="126">
        <v>234185000</v>
      </c>
      <c r="I18" s="126">
        <v>1060473600</v>
      </c>
    </row>
    <row r="19" spans="1:9" hidden="1" x14ac:dyDescent="0.2">
      <c r="A19" s="129"/>
      <c r="B19" s="124"/>
      <c r="D19" s="125" t="s">
        <v>52</v>
      </c>
      <c r="E19" s="126">
        <v>496622600</v>
      </c>
      <c r="F19" s="126">
        <v>89996000</v>
      </c>
      <c r="G19" s="126">
        <v>246385200</v>
      </c>
      <c r="H19" s="126">
        <v>234185000</v>
      </c>
      <c r="I19" s="126">
        <v>1067188800</v>
      </c>
    </row>
    <row r="20" spans="1:9" s="121" customFormat="1" hidden="1" x14ac:dyDescent="0.2">
      <c r="A20" s="119" t="s">
        <v>71</v>
      </c>
      <c r="B20" s="120">
        <v>403238700</v>
      </c>
      <c r="D20" s="122"/>
      <c r="E20" s="122" t="s">
        <v>54</v>
      </c>
      <c r="F20" s="122" t="s">
        <v>55</v>
      </c>
      <c r="G20" s="122" t="s">
        <v>56</v>
      </c>
      <c r="H20" s="122" t="s">
        <v>57</v>
      </c>
      <c r="I20" s="122" t="s">
        <v>52</v>
      </c>
    </row>
    <row r="21" spans="1:9" hidden="1" x14ac:dyDescent="0.2">
      <c r="A21" s="123"/>
      <c r="B21" s="124"/>
      <c r="D21" s="125" t="s">
        <v>69</v>
      </c>
      <c r="E21" s="126">
        <v>24431100</v>
      </c>
      <c r="F21" s="126">
        <v>20438100</v>
      </c>
      <c r="G21" s="126">
        <v>45103900</v>
      </c>
      <c r="H21" s="126">
        <v>110041400</v>
      </c>
      <c r="I21" s="126">
        <v>200014500</v>
      </c>
    </row>
    <row r="22" spans="1:9" hidden="1" x14ac:dyDescent="0.2">
      <c r="A22" s="128"/>
      <c r="B22" s="124"/>
      <c r="D22" s="125" t="s">
        <v>70</v>
      </c>
      <c r="E22" s="126">
        <v>114439500</v>
      </c>
      <c r="F22" s="126">
        <v>37714500</v>
      </c>
      <c r="G22" s="126">
        <v>10332000</v>
      </c>
      <c r="H22" s="126">
        <v>40738200</v>
      </c>
      <c r="I22" s="126">
        <v>203224200</v>
      </c>
    </row>
    <row r="23" spans="1:9" hidden="1" x14ac:dyDescent="0.2">
      <c r="A23" s="129"/>
      <c r="B23" s="124"/>
      <c r="D23" s="125" t="s">
        <v>52</v>
      </c>
      <c r="E23" s="126">
        <v>138870600</v>
      </c>
      <c r="F23" s="126">
        <v>58152600</v>
      </c>
      <c r="G23" s="126">
        <v>55435900</v>
      </c>
      <c r="H23" s="126">
        <v>150779600</v>
      </c>
      <c r="I23" s="126">
        <v>403238700</v>
      </c>
    </row>
    <row r="24" spans="1:9" s="121" customFormat="1" hidden="1" x14ac:dyDescent="0.2">
      <c r="A24" s="119" t="s">
        <v>72</v>
      </c>
      <c r="B24" s="120">
        <v>60654800</v>
      </c>
      <c r="D24" s="122"/>
      <c r="E24" s="122" t="s">
        <v>54</v>
      </c>
      <c r="F24" s="122" t="s">
        <v>55</v>
      </c>
      <c r="G24" s="122" t="s">
        <v>56</v>
      </c>
      <c r="H24" s="122" t="s">
        <v>57</v>
      </c>
      <c r="I24" s="122" t="s">
        <v>52</v>
      </c>
    </row>
    <row r="25" spans="1:9" hidden="1" x14ac:dyDescent="0.2">
      <c r="A25" s="123"/>
      <c r="B25" s="124"/>
      <c r="D25" s="125" t="s">
        <v>69</v>
      </c>
      <c r="E25" s="126">
        <v>6619900</v>
      </c>
      <c r="F25" s="126">
        <v>13607300</v>
      </c>
      <c r="G25" s="126">
        <v>1478600</v>
      </c>
      <c r="H25" s="126">
        <v>1400000</v>
      </c>
      <c r="I25" s="126">
        <v>23105800</v>
      </c>
    </row>
    <row r="26" spans="1:9" hidden="1" x14ac:dyDescent="0.2">
      <c r="A26" s="128"/>
      <c r="B26" s="124"/>
      <c r="D26" s="125" t="s">
        <v>70</v>
      </c>
      <c r="E26" s="126">
        <v>29005700</v>
      </c>
      <c r="F26" s="126">
        <v>7590000</v>
      </c>
      <c r="G26" s="126">
        <v>953300</v>
      </c>
      <c r="H26" s="126"/>
      <c r="I26" s="126">
        <v>37549000</v>
      </c>
    </row>
    <row r="27" spans="1:9" hidden="1" x14ac:dyDescent="0.2">
      <c r="A27" s="129"/>
      <c r="B27" s="124"/>
      <c r="D27" s="125" t="s">
        <v>52</v>
      </c>
      <c r="E27" s="126">
        <v>35625600</v>
      </c>
      <c r="F27" s="126">
        <v>21197300</v>
      </c>
      <c r="G27" s="126">
        <v>2431900</v>
      </c>
      <c r="H27" s="126">
        <v>1400000</v>
      </c>
      <c r="I27" s="126">
        <v>60654800</v>
      </c>
    </row>
    <row r="28" spans="1:9" s="121" customFormat="1" ht="37.5" hidden="1" x14ac:dyDescent="0.2">
      <c r="A28" s="119" t="s">
        <v>73</v>
      </c>
      <c r="B28" s="120">
        <v>238314500</v>
      </c>
      <c r="D28" s="122"/>
      <c r="E28" s="122" t="s">
        <v>54</v>
      </c>
      <c r="F28" s="122" t="s">
        <v>55</v>
      </c>
      <c r="G28" s="122" t="s">
        <v>56</v>
      </c>
      <c r="H28" s="122" t="s">
        <v>57</v>
      </c>
      <c r="I28" s="122" t="s">
        <v>52</v>
      </c>
    </row>
    <row r="29" spans="1:9" hidden="1" x14ac:dyDescent="0.2">
      <c r="A29" s="123"/>
      <c r="B29" s="124"/>
      <c r="D29" s="125" t="s">
        <v>69</v>
      </c>
      <c r="E29" s="126">
        <v>1074100</v>
      </c>
      <c r="F29" s="126">
        <v>524400</v>
      </c>
      <c r="G29" s="126">
        <v>1000000</v>
      </c>
      <c r="H29" s="126">
        <v>2245300</v>
      </c>
      <c r="I29" s="126">
        <v>4843800</v>
      </c>
    </row>
    <row r="30" spans="1:9" hidden="1" x14ac:dyDescent="0.2">
      <c r="A30" s="128"/>
      <c r="B30" s="124"/>
      <c r="D30" s="125" t="s">
        <v>70</v>
      </c>
      <c r="E30" s="126">
        <v>16179100</v>
      </c>
      <c r="F30" s="126">
        <v>202488000</v>
      </c>
      <c r="G30" s="126">
        <v>27600</v>
      </c>
      <c r="H30" s="126">
        <v>14776000</v>
      </c>
      <c r="I30" s="126">
        <v>233470700</v>
      </c>
    </row>
    <row r="31" spans="1:9" hidden="1" x14ac:dyDescent="0.2">
      <c r="A31" s="129"/>
      <c r="B31" s="124"/>
      <c r="D31" s="125" t="s">
        <v>52</v>
      </c>
      <c r="E31" s="126">
        <v>17253200</v>
      </c>
      <c r="F31" s="126">
        <v>203012400</v>
      </c>
      <c r="G31" s="126">
        <v>1027600</v>
      </c>
      <c r="H31" s="126">
        <v>17021300</v>
      </c>
      <c r="I31" s="126">
        <v>238314500</v>
      </c>
    </row>
    <row r="32" spans="1:9" s="121" customFormat="1" hidden="1" x14ac:dyDescent="0.2">
      <c r="A32" s="119" t="s">
        <v>74</v>
      </c>
      <c r="B32" s="120">
        <v>40574900</v>
      </c>
      <c r="D32" s="122"/>
      <c r="E32" s="122" t="s">
        <v>54</v>
      </c>
      <c r="F32" s="122" t="s">
        <v>55</v>
      </c>
      <c r="G32" s="122" t="s">
        <v>56</v>
      </c>
      <c r="H32" s="122" t="s">
        <v>57</v>
      </c>
      <c r="I32" s="122" t="s">
        <v>52</v>
      </c>
    </row>
    <row r="33" spans="1:10" hidden="1" x14ac:dyDescent="0.2">
      <c r="A33" s="123"/>
      <c r="B33" s="124"/>
      <c r="D33" s="125" t="s">
        <v>69</v>
      </c>
      <c r="E33" s="126">
        <v>9280800</v>
      </c>
      <c r="F33" s="126">
        <v>4629000</v>
      </c>
      <c r="G33" s="126">
        <v>2031600</v>
      </c>
      <c r="H33" s="126">
        <v>20100000</v>
      </c>
      <c r="I33" s="126">
        <v>36041400</v>
      </c>
    </row>
    <row r="34" spans="1:10" hidden="1" x14ac:dyDescent="0.2">
      <c r="A34" s="128"/>
      <c r="B34" s="124"/>
      <c r="D34" s="125" t="s">
        <v>70</v>
      </c>
      <c r="E34" s="126">
        <v>3162500</v>
      </c>
      <c r="F34" s="126">
        <v>1371000</v>
      </c>
      <c r="G34" s="126"/>
      <c r="H34" s="126"/>
      <c r="I34" s="126">
        <v>4533500</v>
      </c>
    </row>
    <row r="35" spans="1:10" hidden="1" x14ac:dyDescent="0.2">
      <c r="A35" s="129"/>
      <c r="B35" s="124"/>
      <c r="D35" s="125" t="s">
        <v>52</v>
      </c>
      <c r="E35" s="126">
        <f>SUM(E33:E34)</f>
        <v>12443300</v>
      </c>
      <c r="F35" s="126">
        <f>SUM(F33:F34)</f>
        <v>6000000</v>
      </c>
      <c r="G35" s="126">
        <v>2031600</v>
      </c>
      <c r="H35" s="126">
        <v>20100000</v>
      </c>
      <c r="I35" s="126">
        <v>40574900</v>
      </c>
      <c r="J35" s="115"/>
    </row>
    <row r="36" spans="1:10" s="121" customFormat="1" ht="37.5" hidden="1" x14ac:dyDescent="0.2">
      <c r="A36" s="119" t="s">
        <v>75</v>
      </c>
      <c r="B36" s="120">
        <v>11829600</v>
      </c>
      <c r="D36" s="122"/>
      <c r="E36" s="122" t="s">
        <v>54</v>
      </c>
      <c r="F36" s="122" t="s">
        <v>55</v>
      </c>
      <c r="G36" s="122" t="s">
        <v>56</v>
      </c>
      <c r="H36" s="122" t="s">
        <v>57</v>
      </c>
      <c r="I36" s="122" t="s">
        <v>52</v>
      </c>
    </row>
    <row r="37" spans="1:10" hidden="1" x14ac:dyDescent="0.2">
      <c r="A37" s="123"/>
      <c r="B37" s="124"/>
      <c r="D37" s="125" t="s">
        <v>69</v>
      </c>
      <c r="E37" s="126"/>
      <c r="F37" s="126"/>
      <c r="G37" s="126"/>
      <c r="H37" s="126">
        <v>2626000</v>
      </c>
      <c r="I37" s="126">
        <v>2626000</v>
      </c>
    </row>
    <row r="38" spans="1:10" hidden="1" x14ac:dyDescent="0.2">
      <c r="A38" s="128"/>
      <c r="B38" s="124"/>
      <c r="D38" s="125" t="s">
        <v>70</v>
      </c>
      <c r="E38" s="126"/>
      <c r="F38" s="126"/>
      <c r="G38" s="126"/>
      <c r="H38" s="126">
        <v>9203600</v>
      </c>
      <c r="I38" s="126">
        <v>9203600</v>
      </c>
    </row>
    <row r="39" spans="1:10" hidden="1" x14ac:dyDescent="0.2">
      <c r="A39" s="129"/>
      <c r="B39" s="124"/>
      <c r="D39" s="125" t="s">
        <v>52</v>
      </c>
      <c r="E39" s="126">
        <v>0</v>
      </c>
      <c r="F39" s="126">
        <v>0</v>
      </c>
      <c r="G39" s="126">
        <v>0</v>
      </c>
      <c r="H39" s="126">
        <v>11829600</v>
      </c>
      <c r="I39" s="126">
        <v>11829600</v>
      </c>
    </row>
    <row r="40" spans="1:10" s="121" customFormat="1" ht="56.25" hidden="1" x14ac:dyDescent="0.2">
      <c r="A40" s="119" t="s">
        <v>76</v>
      </c>
      <c r="B40" s="120">
        <v>212976500</v>
      </c>
      <c r="D40" s="122"/>
      <c r="E40" s="122" t="s">
        <v>54</v>
      </c>
      <c r="F40" s="122" t="s">
        <v>55</v>
      </c>
      <c r="G40" s="122" t="s">
        <v>56</v>
      </c>
      <c r="H40" s="122" t="s">
        <v>57</v>
      </c>
      <c r="I40" s="122" t="s">
        <v>52</v>
      </c>
    </row>
    <row r="41" spans="1:10" hidden="1" x14ac:dyDescent="0.2">
      <c r="A41" s="123"/>
      <c r="B41" s="124"/>
      <c r="D41" s="125" t="s">
        <v>69</v>
      </c>
      <c r="E41" s="126"/>
      <c r="F41" s="126"/>
      <c r="G41" s="126"/>
      <c r="H41" s="126"/>
      <c r="I41" s="126">
        <v>0</v>
      </c>
    </row>
    <row r="42" spans="1:10" hidden="1" x14ac:dyDescent="0.2">
      <c r="A42" s="128"/>
      <c r="B42" s="124"/>
      <c r="D42" s="125" t="s">
        <v>70</v>
      </c>
      <c r="E42" s="126">
        <v>23039500</v>
      </c>
      <c r="F42" s="126">
        <v>70000000</v>
      </c>
      <c r="G42" s="126"/>
      <c r="H42" s="126">
        <v>119937000</v>
      </c>
      <c r="I42" s="126">
        <v>212976500</v>
      </c>
    </row>
    <row r="43" spans="1:10" hidden="1" x14ac:dyDescent="0.2">
      <c r="A43" s="129"/>
      <c r="B43" s="124"/>
      <c r="D43" s="125" t="s">
        <v>52</v>
      </c>
      <c r="E43" s="126">
        <v>23039500</v>
      </c>
      <c r="F43" s="126">
        <v>70000000</v>
      </c>
      <c r="G43" s="126">
        <v>0</v>
      </c>
      <c r="H43" s="126">
        <v>119937000</v>
      </c>
      <c r="I43" s="126">
        <v>212976500</v>
      </c>
    </row>
    <row r="44" spans="1:10" s="132" customFormat="1" hidden="1" x14ac:dyDescent="0.2">
      <c r="A44" s="130" t="s">
        <v>77</v>
      </c>
      <c r="B44" s="131">
        <v>15800000</v>
      </c>
      <c r="D44" s="133"/>
      <c r="E44" s="133" t="s">
        <v>54</v>
      </c>
      <c r="F44" s="133" t="s">
        <v>55</v>
      </c>
      <c r="G44" s="133" t="s">
        <v>56</v>
      </c>
      <c r="H44" s="133" t="s">
        <v>57</v>
      </c>
      <c r="I44" s="133" t="s">
        <v>52</v>
      </c>
    </row>
    <row r="45" spans="1:10" hidden="1" x14ac:dyDescent="0.2">
      <c r="A45" s="123"/>
      <c r="B45" s="124"/>
      <c r="D45" s="125" t="s">
        <v>69</v>
      </c>
      <c r="E45" s="126"/>
      <c r="F45" s="126">
        <v>3800000</v>
      </c>
      <c r="G45" s="126"/>
      <c r="H45" s="126">
        <v>12000000</v>
      </c>
      <c r="I45" s="126">
        <v>15800000</v>
      </c>
    </row>
    <row r="46" spans="1:10" hidden="1" x14ac:dyDescent="0.2">
      <c r="A46" s="128"/>
      <c r="B46" s="124"/>
      <c r="D46" s="125" t="s">
        <v>70</v>
      </c>
      <c r="E46" s="126"/>
      <c r="F46" s="126"/>
      <c r="G46" s="126"/>
      <c r="H46" s="126"/>
      <c r="I46" s="126">
        <v>0</v>
      </c>
    </row>
    <row r="47" spans="1:10" hidden="1" x14ac:dyDescent="0.2">
      <c r="A47" s="129"/>
      <c r="B47" s="124"/>
      <c r="D47" s="125" t="s">
        <v>52</v>
      </c>
      <c r="E47" s="126">
        <v>0</v>
      </c>
      <c r="F47" s="126">
        <v>3800000</v>
      </c>
      <c r="G47" s="126">
        <v>0</v>
      </c>
      <c r="H47" s="126">
        <v>12000000</v>
      </c>
      <c r="I47" s="126">
        <v>15800000</v>
      </c>
    </row>
    <row r="48" spans="1:10" s="132" customFormat="1" hidden="1" x14ac:dyDescent="0.2">
      <c r="A48" s="130" t="s">
        <v>78</v>
      </c>
      <c r="B48" s="131">
        <v>1800000</v>
      </c>
      <c r="D48" s="133"/>
      <c r="E48" s="133" t="s">
        <v>54</v>
      </c>
      <c r="F48" s="133" t="s">
        <v>55</v>
      </c>
      <c r="G48" s="133" t="s">
        <v>56</v>
      </c>
      <c r="H48" s="133" t="s">
        <v>57</v>
      </c>
      <c r="I48" s="133" t="s">
        <v>52</v>
      </c>
    </row>
    <row r="49" spans="1:9" hidden="1" x14ac:dyDescent="0.2">
      <c r="A49" s="123"/>
      <c r="B49" s="124"/>
      <c r="D49" s="125" t="s">
        <v>69</v>
      </c>
      <c r="E49" s="126"/>
      <c r="F49" s="126">
        <v>1800000</v>
      </c>
      <c r="G49" s="126"/>
      <c r="H49" s="126"/>
      <c r="I49" s="126">
        <v>1800000</v>
      </c>
    </row>
    <row r="50" spans="1:9" hidden="1" x14ac:dyDescent="0.2">
      <c r="A50" s="134"/>
      <c r="B50" s="124"/>
      <c r="D50" s="125" t="s">
        <v>70</v>
      </c>
      <c r="E50" s="126"/>
      <c r="F50" s="126"/>
      <c r="G50" s="126"/>
      <c r="H50" s="126"/>
      <c r="I50" s="126">
        <v>0</v>
      </c>
    </row>
    <row r="51" spans="1:9" hidden="1" x14ac:dyDescent="0.2">
      <c r="A51" s="128"/>
      <c r="B51" s="124"/>
      <c r="D51" s="125" t="s">
        <v>52</v>
      </c>
      <c r="E51" s="126">
        <v>0</v>
      </c>
      <c r="F51" s="126">
        <v>1800000</v>
      </c>
      <c r="G51" s="126">
        <v>0</v>
      </c>
      <c r="H51" s="126">
        <v>0</v>
      </c>
      <c r="I51" s="126">
        <v>1800000</v>
      </c>
    </row>
    <row r="52" spans="1:9" s="132" customFormat="1" ht="37.5" hidden="1" x14ac:dyDescent="0.2">
      <c r="A52" s="130" t="s">
        <v>79</v>
      </c>
      <c r="B52" s="131">
        <v>72998200</v>
      </c>
      <c r="D52" s="133"/>
      <c r="E52" s="133" t="s">
        <v>54</v>
      </c>
      <c r="F52" s="133" t="s">
        <v>55</v>
      </c>
      <c r="G52" s="133" t="s">
        <v>56</v>
      </c>
      <c r="H52" s="133" t="s">
        <v>57</v>
      </c>
      <c r="I52" s="133" t="s">
        <v>52</v>
      </c>
    </row>
    <row r="53" spans="1:9" hidden="1" x14ac:dyDescent="0.2">
      <c r="A53" s="123"/>
      <c r="B53" s="124"/>
      <c r="D53" s="125" t="s">
        <v>69</v>
      </c>
      <c r="E53" s="126"/>
      <c r="F53" s="126"/>
      <c r="G53" s="126">
        <v>321400</v>
      </c>
      <c r="H53" s="126"/>
      <c r="I53" s="126">
        <v>321400</v>
      </c>
    </row>
    <row r="54" spans="1:9" hidden="1" x14ac:dyDescent="0.2">
      <c r="A54" s="128"/>
      <c r="B54" s="124"/>
      <c r="D54" s="125" t="s">
        <v>70</v>
      </c>
      <c r="E54" s="126">
        <v>13998200</v>
      </c>
      <c r="F54" s="126">
        <v>10000000</v>
      </c>
      <c r="G54" s="126">
        <v>8678600</v>
      </c>
      <c r="H54" s="126">
        <v>40000000</v>
      </c>
      <c r="I54" s="126">
        <v>72676800</v>
      </c>
    </row>
    <row r="55" spans="1:9" hidden="1" x14ac:dyDescent="0.2">
      <c r="A55" s="129"/>
      <c r="B55" s="124"/>
      <c r="D55" s="125" t="s">
        <v>52</v>
      </c>
      <c r="E55" s="126">
        <v>13998200</v>
      </c>
      <c r="F55" s="126">
        <v>10000000</v>
      </c>
      <c r="G55" s="126">
        <v>9000000</v>
      </c>
      <c r="H55" s="126">
        <v>40000000</v>
      </c>
      <c r="I55" s="126">
        <v>72998200</v>
      </c>
    </row>
    <row r="56" spans="1:9" s="132" customFormat="1" hidden="1" x14ac:dyDescent="0.2">
      <c r="A56" s="130" t="s">
        <v>80</v>
      </c>
      <c r="B56" s="131">
        <v>2000000</v>
      </c>
      <c r="D56" s="133"/>
      <c r="E56" s="133" t="s">
        <v>54</v>
      </c>
      <c r="F56" s="133" t="s">
        <v>55</v>
      </c>
      <c r="G56" s="133" t="s">
        <v>56</v>
      </c>
      <c r="H56" s="133" t="s">
        <v>57</v>
      </c>
      <c r="I56" s="133" t="s">
        <v>52</v>
      </c>
    </row>
    <row r="57" spans="1:9" hidden="1" x14ac:dyDescent="0.2">
      <c r="A57" s="123"/>
      <c r="B57" s="124"/>
      <c r="D57" s="125" t="s">
        <v>69</v>
      </c>
      <c r="E57" s="126">
        <v>2000000</v>
      </c>
      <c r="F57" s="126"/>
      <c r="G57" s="126"/>
      <c r="H57" s="126"/>
      <c r="I57" s="126">
        <v>2000000</v>
      </c>
    </row>
    <row r="58" spans="1:9" hidden="1" x14ac:dyDescent="0.2">
      <c r="A58" s="128"/>
      <c r="B58" s="124"/>
      <c r="D58" s="125" t="s">
        <v>70</v>
      </c>
      <c r="E58" s="126"/>
      <c r="F58" s="126"/>
      <c r="G58" s="126"/>
      <c r="H58" s="126"/>
      <c r="I58" s="126">
        <v>0</v>
      </c>
    </row>
    <row r="59" spans="1:9" hidden="1" x14ac:dyDescent="0.2">
      <c r="A59" s="129"/>
      <c r="B59" s="124"/>
      <c r="D59" s="125" t="s">
        <v>52</v>
      </c>
      <c r="E59" s="126">
        <v>2000000</v>
      </c>
      <c r="F59" s="126">
        <v>0</v>
      </c>
      <c r="G59" s="126">
        <v>0</v>
      </c>
      <c r="H59" s="126">
        <v>0</v>
      </c>
      <c r="I59" s="126">
        <v>2000000</v>
      </c>
    </row>
    <row r="60" spans="1:9" s="132" customFormat="1" hidden="1" x14ac:dyDescent="0.2">
      <c r="A60" s="130" t="s">
        <v>81</v>
      </c>
      <c r="B60" s="131">
        <v>2000000</v>
      </c>
      <c r="D60" s="133"/>
      <c r="E60" s="133" t="s">
        <v>54</v>
      </c>
      <c r="F60" s="133" t="s">
        <v>55</v>
      </c>
      <c r="G60" s="133" t="s">
        <v>56</v>
      </c>
      <c r="H60" s="133" t="s">
        <v>57</v>
      </c>
      <c r="I60" s="133" t="s">
        <v>52</v>
      </c>
    </row>
    <row r="61" spans="1:9" hidden="1" x14ac:dyDescent="0.2">
      <c r="A61" s="123"/>
      <c r="B61" s="124"/>
      <c r="D61" s="125" t="s">
        <v>69</v>
      </c>
      <c r="E61" s="126"/>
      <c r="F61" s="126"/>
      <c r="G61" s="126">
        <v>2000000</v>
      </c>
      <c r="H61" s="126"/>
      <c r="I61" s="126">
        <v>2000000</v>
      </c>
    </row>
    <row r="62" spans="1:9" hidden="1" x14ac:dyDescent="0.2">
      <c r="A62" s="128"/>
      <c r="B62" s="124"/>
      <c r="D62" s="125" t="s">
        <v>70</v>
      </c>
      <c r="E62" s="126"/>
      <c r="F62" s="126"/>
      <c r="G62" s="126"/>
      <c r="H62" s="126"/>
      <c r="I62" s="126">
        <v>0</v>
      </c>
    </row>
    <row r="63" spans="1:9" hidden="1" x14ac:dyDescent="0.2">
      <c r="A63" s="129"/>
      <c r="B63" s="124"/>
      <c r="D63" s="125" t="s">
        <v>52</v>
      </c>
      <c r="E63" s="126">
        <v>0</v>
      </c>
      <c r="F63" s="126">
        <v>0</v>
      </c>
      <c r="G63" s="126">
        <v>2000000</v>
      </c>
      <c r="H63" s="126">
        <v>0</v>
      </c>
      <c r="I63" s="126">
        <v>2000000</v>
      </c>
    </row>
    <row r="64" spans="1:9" s="132" customFormat="1" ht="37.5" hidden="1" x14ac:dyDescent="0.2">
      <c r="A64" s="130" t="s">
        <v>82</v>
      </c>
      <c r="B64" s="131">
        <v>5000000</v>
      </c>
      <c r="D64" s="133"/>
      <c r="E64" s="133" t="s">
        <v>54</v>
      </c>
      <c r="F64" s="133" t="s">
        <v>55</v>
      </c>
      <c r="G64" s="133" t="s">
        <v>56</v>
      </c>
      <c r="H64" s="133" t="s">
        <v>57</v>
      </c>
      <c r="I64" s="133" t="s">
        <v>52</v>
      </c>
    </row>
    <row r="65" spans="1:9" hidden="1" x14ac:dyDescent="0.2">
      <c r="A65" s="123"/>
      <c r="B65" s="124"/>
      <c r="D65" s="125" t="s">
        <v>69</v>
      </c>
      <c r="E65" s="126"/>
      <c r="F65" s="126">
        <v>5000000</v>
      </c>
      <c r="G65" s="126"/>
      <c r="H65" s="126"/>
      <c r="I65" s="126">
        <v>5000000</v>
      </c>
    </row>
    <row r="66" spans="1:9" hidden="1" x14ac:dyDescent="0.2">
      <c r="A66" s="128"/>
      <c r="B66" s="124"/>
      <c r="D66" s="125" t="s">
        <v>70</v>
      </c>
      <c r="E66" s="126"/>
      <c r="F66" s="126"/>
      <c r="G66" s="126"/>
      <c r="H66" s="126"/>
      <c r="I66" s="126">
        <v>0</v>
      </c>
    </row>
    <row r="67" spans="1:9" hidden="1" x14ac:dyDescent="0.2">
      <c r="A67" s="129"/>
      <c r="B67" s="124"/>
      <c r="D67" s="125" t="s">
        <v>52</v>
      </c>
      <c r="E67" s="126">
        <v>0</v>
      </c>
      <c r="F67" s="126">
        <v>5000000</v>
      </c>
      <c r="G67" s="126">
        <v>0</v>
      </c>
      <c r="H67" s="126">
        <v>0</v>
      </c>
      <c r="I67" s="126">
        <v>5000000</v>
      </c>
    </row>
    <row r="68" spans="1:9" s="132" customFormat="1" ht="37.5" hidden="1" x14ac:dyDescent="0.2">
      <c r="A68" s="130" t="s">
        <v>83</v>
      </c>
      <c r="B68" s="131">
        <v>15020000</v>
      </c>
      <c r="D68" s="133"/>
      <c r="E68" s="133" t="s">
        <v>54</v>
      </c>
      <c r="F68" s="133" t="s">
        <v>55</v>
      </c>
      <c r="G68" s="133" t="s">
        <v>56</v>
      </c>
      <c r="H68" s="133" t="s">
        <v>57</v>
      </c>
      <c r="I68" s="133" t="s">
        <v>52</v>
      </c>
    </row>
    <row r="69" spans="1:9" hidden="1" x14ac:dyDescent="0.2">
      <c r="A69" s="123"/>
      <c r="B69" s="124"/>
      <c r="D69" s="125" t="s">
        <v>69</v>
      </c>
      <c r="E69" s="126"/>
      <c r="F69" s="126"/>
      <c r="G69" s="126"/>
      <c r="H69" s="126"/>
      <c r="I69" s="126">
        <v>0</v>
      </c>
    </row>
    <row r="70" spans="1:9" hidden="1" x14ac:dyDescent="0.2">
      <c r="A70" s="128"/>
      <c r="B70" s="124"/>
      <c r="D70" s="125" t="s">
        <v>70</v>
      </c>
      <c r="E70" s="126"/>
      <c r="F70" s="126"/>
      <c r="G70" s="126">
        <v>5720000</v>
      </c>
      <c r="H70" s="126">
        <v>9300000</v>
      </c>
      <c r="I70" s="126">
        <v>15020000</v>
      </c>
    </row>
    <row r="71" spans="1:9" hidden="1" x14ac:dyDescent="0.2">
      <c r="A71" s="129"/>
      <c r="B71" s="124"/>
      <c r="D71" s="125" t="s">
        <v>52</v>
      </c>
      <c r="E71" s="126">
        <v>0</v>
      </c>
      <c r="F71" s="126">
        <v>0</v>
      </c>
      <c r="G71" s="126">
        <v>5720000</v>
      </c>
      <c r="H71" s="126">
        <v>9300000</v>
      </c>
      <c r="I71" s="126">
        <v>15020000</v>
      </c>
    </row>
    <row r="72" spans="1:9" s="132" customFormat="1" ht="37.5" hidden="1" x14ac:dyDescent="0.2">
      <c r="A72" s="130" t="s">
        <v>84</v>
      </c>
      <c r="B72" s="131">
        <v>925296500</v>
      </c>
      <c r="D72" s="133"/>
      <c r="E72" s="133" t="s">
        <v>54</v>
      </c>
      <c r="F72" s="133" t="s">
        <v>55</v>
      </c>
      <c r="G72" s="133" t="s">
        <v>56</v>
      </c>
      <c r="H72" s="133" t="s">
        <v>57</v>
      </c>
      <c r="I72" s="133" t="s">
        <v>52</v>
      </c>
    </row>
    <row r="73" spans="1:9" hidden="1" x14ac:dyDescent="0.2">
      <c r="A73" s="123"/>
      <c r="B73" s="124"/>
      <c r="D73" s="125" t="s">
        <v>69</v>
      </c>
      <c r="E73" s="126"/>
      <c r="F73" s="126"/>
      <c r="G73" s="126"/>
      <c r="H73" s="126"/>
      <c r="I73" s="126">
        <v>0</v>
      </c>
    </row>
    <row r="74" spans="1:9" hidden="1" x14ac:dyDescent="0.2">
      <c r="A74" s="128"/>
      <c r="B74" s="124"/>
      <c r="D74" s="125" t="s">
        <v>70</v>
      </c>
      <c r="E74" s="126">
        <v>151008900</v>
      </c>
      <c r="F74" s="126">
        <v>160000000</v>
      </c>
      <c r="G74" s="126">
        <v>458482000</v>
      </c>
      <c r="H74" s="126">
        <v>155805600</v>
      </c>
      <c r="I74" s="126">
        <v>925296500</v>
      </c>
    </row>
    <row r="75" spans="1:9" hidden="1" x14ac:dyDescent="0.2">
      <c r="A75" s="129"/>
      <c r="B75" s="124"/>
      <c r="D75" s="125" t="s">
        <v>52</v>
      </c>
      <c r="E75" s="126">
        <v>151008900</v>
      </c>
      <c r="F75" s="126">
        <v>160000000</v>
      </c>
      <c r="G75" s="126">
        <v>458482000</v>
      </c>
      <c r="H75" s="126">
        <v>155805600</v>
      </c>
      <c r="I75" s="126">
        <v>925296500</v>
      </c>
    </row>
    <row r="76" spans="1:9" s="132" customFormat="1" hidden="1" x14ac:dyDescent="0.2">
      <c r="A76" s="130" t="s">
        <v>85</v>
      </c>
      <c r="B76" s="131">
        <v>26900000</v>
      </c>
      <c r="D76" s="133"/>
      <c r="E76" s="133" t="s">
        <v>54</v>
      </c>
      <c r="F76" s="133" t="s">
        <v>55</v>
      </c>
      <c r="G76" s="133" t="s">
        <v>56</v>
      </c>
      <c r="H76" s="133" t="s">
        <v>57</v>
      </c>
      <c r="I76" s="133" t="s">
        <v>52</v>
      </c>
    </row>
    <row r="77" spans="1:9" hidden="1" x14ac:dyDescent="0.2">
      <c r="A77" s="123"/>
      <c r="B77" s="124"/>
      <c r="D77" s="125" t="s">
        <v>69</v>
      </c>
      <c r="E77" s="126">
        <v>16900000</v>
      </c>
      <c r="F77" s="126"/>
      <c r="G77" s="126"/>
      <c r="H77" s="126">
        <v>10000000</v>
      </c>
      <c r="I77" s="126">
        <v>26900000</v>
      </c>
    </row>
    <row r="78" spans="1:9" hidden="1" x14ac:dyDescent="0.2">
      <c r="A78" s="128"/>
      <c r="B78" s="124"/>
      <c r="D78" s="125" t="s">
        <v>70</v>
      </c>
      <c r="E78" s="126"/>
      <c r="F78" s="126"/>
      <c r="G78" s="126"/>
      <c r="H78" s="126"/>
      <c r="I78" s="126">
        <v>0</v>
      </c>
    </row>
    <row r="79" spans="1:9" hidden="1" x14ac:dyDescent="0.2">
      <c r="A79" s="129"/>
      <c r="B79" s="124"/>
      <c r="D79" s="125" t="s">
        <v>52</v>
      </c>
      <c r="E79" s="126">
        <v>16900000</v>
      </c>
      <c r="F79" s="126">
        <v>0</v>
      </c>
      <c r="G79" s="126">
        <v>0</v>
      </c>
      <c r="H79" s="126">
        <v>10000000</v>
      </c>
      <c r="I79" s="126">
        <v>26900000</v>
      </c>
    </row>
    <row r="80" spans="1:9" s="132" customFormat="1" hidden="1" x14ac:dyDescent="0.2">
      <c r="A80" s="130" t="s">
        <v>86</v>
      </c>
      <c r="B80" s="131">
        <v>626771600</v>
      </c>
      <c r="D80" s="133"/>
      <c r="E80" s="133" t="s">
        <v>54</v>
      </c>
      <c r="F80" s="133" t="s">
        <v>55</v>
      </c>
      <c r="G80" s="133" t="s">
        <v>56</v>
      </c>
      <c r="H80" s="133" t="s">
        <v>57</v>
      </c>
      <c r="I80" s="133" t="s">
        <v>52</v>
      </c>
    </row>
    <row r="81" spans="1:9" hidden="1" x14ac:dyDescent="0.2">
      <c r="A81" s="123"/>
      <c r="B81" s="124"/>
      <c r="D81" s="125" t="s">
        <v>69</v>
      </c>
      <c r="E81" s="126"/>
      <c r="F81" s="126">
        <v>28100000</v>
      </c>
      <c r="G81" s="126">
        <v>4000000</v>
      </c>
      <c r="H81" s="126">
        <v>1000000</v>
      </c>
      <c r="I81" s="126">
        <v>33100000</v>
      </c>
    </row>
    <row r="82" spans="1:9" hidden="1" x14ac:dyDescent="0.2">
      <c r="A82" s="128"/>
      <c r="B82" s="124"/>
      <c r="D82" s="125" t="s">
        <v>70</v>
      </c>
      <c r="E82" s="126">
        <v>104581500</v>
      </c>
      <c r="F82" s="126">
        <v>205485100</v>
      </c>
      <c r="G82" s="126">
        <v>154809000</v>
      </c>
      <c r="H82" s="126">
        <v>128796000</v>
      </c>
      <c r="I82" s="126">
        <v>593671600</v>
      </c>
    </row>
    <row r="83" spans="1:9" hidden="1" x14ac:dyDescent="0.2">
      <c r="A83" s="129"/>
      <c r="B83" s="124"/>
      <c r="D83" s="125" t="s">
        <v>52</v>
      </c>
      <c r="E83" s="126">
        <v>104581500</v>
      </c>
      <c r="F83" s="126">
        <v>233585100</v>
      </c>
      <c r="G83" s="126">
        <v>158809000</v>
      </c>
      <c r="H83" s="126">
        <v>129796000</v>
      </c>
      <c r="I83" s="126">
        <v>626771600</v>
      </c>
    </row>
    <row r="84" spans="1:9" s="132" customFormat="1" ht="37.5" hidden="1" x14ac:dyDescent="0.2">
      <c r="A84" s="130" t="s">
        <v>87</v>
      </c>
      <c r="B84" s="131">
        <v>30000000</v>
      </c>
      <c r="D84" s="133"/>
      <c r="E84" s="133" t="s">
        <v>54</v>
      </c>
      <c r="F84" s="133" t="s">
        <v>55</v>
      </c>
      <c r="G84" s="133" t="s">
        <v>56</v>
      </c>
      <c r="H84" s="133" t="s">
        <v>57</v>
      </c>
      <c r="I84" s="133" t="s">
        <v>52</v>
      </c>
    </row>
    <row r="85" spans="1:9" hidden="1" x14ac:dyDescent="0.2">
      <c r="A85" s="123"/>
      <c r="B85" s="124"/>
      <c r="D85" s="125" t="s">
        <v>69</v>
      </c>
      <c r="E85" s="126">
        <v>7500000</v>
      </c>
      <c r="F85" s="126">
        <v>7500000</v>
      </c>
      <c r="G85" s="126">
        <v>7500000</v>
      </c>
      <c r="H85" s="126">
        <v>7500000</v>
      </c>
      <c r="I85" s="126">
        <v>30000000</v>
      </c>
    </row>
    <row r="86" spans="1:9" hidden="1" x14ac:dyDescent="0.2">
      <c r="A86" s="128"/>
      <c r="B86" s="124"/>
      <c r="D86" s="125" t="s">
        <v>70</v>
      </c>
      <c r="E86" s="126"/>
      <c r="F86" s="126"/>
      <c r="G86" s="126"/>
      <c r="H86" s="126"/>
      <c r="I86" s="126">
        <v>0</v>
      </c>
    </row>
    <row r="87" spans="1:9" hidden="1" x14ac:dyDescent="0.2">
      <c r="A87" s="129"/>
      <c r="B87" s="124"/>
      <c r="D87" s="125" t="s">
        <v>52</v>
      </c>
      <c r="E87" s="126">
        <v>7500000</v>
      </c>
      <c r="F87" s="126">
        <v>7500000</v>
      </c>
      <c r="G87" s="126">
        <v>7500000</v>
      </c>
      <c r="H87" s="126">
        <v>7500000</v>
      </c>
      <c r="I87" s="126">
        <v>30000000</v>
      </c>
    </row>
    <row r="88" spans="1:9" s="132" customFormat="1" ht="37.5" hidden="1" x14ac:dyDescent="0.2">
      <c r="A88" s="130" t="s">
        <v>88</v>
      </c>
      <c r="B88" s="131">
        <v>43400000</v>
      </c>
      <c r="D88" s="133"/>
      <c r="E88" s="133" t="s">
        <v>54</v>
      </c>
      <c r="F88" s="133" t="s">
        <v>55</v>
      </c>
      <c r="G88" s="133" t="s">
        <v>56</v>
      </c>
      <c r="H88" s="133" t="s">
        <v>57</v>
      </c>
      <c r="I88" s="133" t="s">
        <v>52</v>
      </c>
    </row>
    <row r="89" spans="1:9" hidden="1" x14ac:dyDescent="0.2">
      <c r="A89" s="123"/>
      <c r="B89" s="124"/>
      <c r="D89" s="125" t="s">
        <v>69</v>
      </c>
      <c r="E89" s="126"/>
      <c r="F89" s="126">
        <v>1000000</v>
      </c>
      <c r="G89" s="126">
        <v>12000000</v>
      </c>
      <c r="H89" s="126">
        <v>18000000</v>
      </c>
      <c r="I89" s="126">
        <v>31000000</v>
      </c>
    </row>
    <row r="90" spans="1:9" hidden="1" x14ac:dyDescent="0.2">
      <c r="A90" s="128"/>
      <c r="B90" s="124"/>
      <c r="D90" s="125" t="s">
        <v>70</v>
      </c>
      <c r="E90" s="126"/>
      <c r="F90" s="126"/>
      <c r="G90" s="126">
        <v>12400000</v>
      </c>
      <c r="H90" s="126"/>
      <c r="I90" s="126">
        <v>12400000</v>
      </c>
    </row>
    <row r="91" spans="1:9" hidden="1" x14ac:dyDescent="0.2">
      <c r="A91" s="129"/>
      <c r="B91" s="124"/>
      <c r="D91" s="125" t="s">
        <v>52</v>
      </c>
      <c r="E91" s="126">
        <v>0</v>
      </c>
      <c r="F91" s="126">
        <v>1000000</v>
      </c>
      <c r="G91" s="126">
        <v>24400000</v>
      </c>
      <c r="H91" s="126">
        <v>18000000</v>
      </c>
      <c r="I91" s="126">
        <v>43400000</v>
      </c>
    </row>
    <row r="92" spans="1:9" s="132" customFormat="1" ht="37.5" hidden="1" x14ac:dyDescent="0.2">
      <c r="A92" s="130" t="s">
        <v>89</v>
      </c>
      <c r="B92" s="131">
        <v>30000000</v>
      </c>
      <c r="D92" s="133"/>
      <c r="E92" s="133" t="s">
        <v>54</v>
      </c>
      <c r="F92" s="133" t="s">
        <v>55</v>
      </c>
      <c r="G92" s="133" t="s">
        <v>56</v>
      </c>
      <c r="H92" s="133" t="s">
        <v>57</v>
      </c>
      <c r="I92" s="133" t="s">
        <v>52</v>
      </c>
    </row>
    <row r="93" spans="1:9" hidden="1" x14ac:dyDescent="0.2">
      <c r="A93" s="123"/>
      <c r="B93" s="124"/>
      <c r="D93" s="125" t="s">
        <v>69</v>
      </c>
      <c r="E93" s="126"/>
      <c r="F93" s="126"/>
      <c r="G93" s="126"/>
      <c r="H93" s="126"/>
      <c r="I93" s="126">
        <v>0</v>
      </c>
    </row>
    <row r="94" spans="1:9" hidden="1" x14ac:dyDescent="0.2">
      <c r="A94" s="128"/>
      <c r="B94" s="124"/>
      <c r="D94" s="125" t="s">
        <v>70</v>
      </c>
      <c r="E94" s="126"/>
      <c r="F94" s="126"/>
      <c r="G94" s="126">
        <v>30000000</v>
      </c>
      <c r="H94" s="126"/>
      <c r="I94" s="126">
        <v>30000000</v>
      </c>
    </row>
    <row r="95" spans="1:9" hidden="1" x14ac:dyDescent="0.2">
      <c r="A95" s="129"/>
      <c r="B95" s="124"/>
      <c r="D95" s="125" t="s">
        <v>52</v>
      </c>
      <c r="E95" s="126">
        <v>0</v>
      </c>
      <c r="F95" s="126">
        <v>0</v>
      </c>
      <c r="G95" s="126">
        <v>30000000</v>
      </c>
      <c r="H95" s="126">
        <v>0</v>
      </c>
      <c r="I95" s="126">
        <v>30000000</v>
      </c>
    </row>
    <row r="96" spans="1:9" hidden="1" x14ac:dyDescent="0.2"/>
  </sheetData>
  <mergeCells count="2">
    <mergeCell ref="A1:G1"/>
    <mergeCell ref="D15:I15"/>
  </mergeCells>
  <pageMargins left="0.25" right="0.25" top="0.75" bottom="0.75" header="0.3" footer="0.3"/>
  <pageSetup paperSize="9" scale="90" orientation="portrait" horizontalDpi="1200" verticalDpi="1200" r:id="rId1"/>
  <rowBreaks count="3" manualBreakCount="3">
    <brk id="35" max="6" man="1"/>
    <brk id="59" max="6" man="1"/>
    <brk id="83" max="6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Layout" topLeftCell="A70" zoomScaleSheetLayoutView="85" workbookViewId="0">
      <selection activeCell="F81" sqref="F81"/>
    </sheetView>
  </sheetViews>
  <sheetFormatPr defaultRowHeight="18.75" x14ac:dyDescent="0.2"/>
  <cols>
    <col min="1" max="1" width="46.25" style="112" customWidth="1"/>
    <col min="2" max="2" width="12.375" style="104" customWidth="1"/>
    <col min="3" max="3" width="96.875" style="104" hidden="1" customWidth="1"/>
    <col min="4" max="4" width="11.125" style="104" bestFit="1" customWidth="1"/>
    <col min="5" max="5" width="10.5" style="153" bestFit="1" customWidth="1"/>
    <col min="6" max="6" width="11.25" style="153" bestFit="1" customWidth="1"/>
    <col min="7" max="7" width="10.75" style="153" customWidth="1"/>
    <col min="8" max="8" width="10.5" style="153" bestFit="1" customWidth="1"/>
    <col min="9" max="9" width="11.75" style="153" bestFit="1" customWidth="1"/>
    <col min="10" max="16384" width="9" style="104"/>
  </cols>
  <sheetData>
    <row r="1" spans="1:9" x14ac:dyDescent="0.2">
      <c r="A1" s="114" t="s">
        <v>63</v>
      </c>
      <c r="B1" s="115"/>
      <c r="D1" s="116"/>
      <c r="E1" s="152"/>
      <c r="F1" s="152"/>
      <c r="G1" s="152"/>
      <c r="I1" s="153" t="s">
        <v>64</v>
      </c>
    </row>
    <row r="2" spans="1:9" ht="3" customHeight="1" x14ac:dyDescent="0.2">
      <c r="B2" s="115"/>
    </row>
    <row r="3" spans="1:9" x14ac:dyDescent="0.2">
      <c r="A3" s="117" t="s">
        <v>65</v>
      </c>
      <c r="B3" s="118" t="s">
        <v>66</v>
      </c>
      <c r="D3" s="245" t="s">
        <v>67</v>
      </c>
      <c r="E3" s="246"/>
      <c r="F3" s="246"/>
      <c r="G3" s="246"/>
      <c r="H3" s="246"/>
      <c r="I3" s="247"/>
    </row>
    <row r="4" spans="1:9" s="121" customFormat="1" ht="41.25" customHeight="1" x14ac:dyDescent="0.2">
      <c r="A4" s="119" t="s">
        <v>68</v>
      </c>
      <c r="B4" s="120">
        <v>1067188800</v>
      </c>
      <c r="D4" s="122"/>
      <c r="E4" s="154" t="s">
        <v>54</v>
      </c>
      <c r="F4" s="154" t="s">
        <v>55</v>
      </c>
      <c r="G4" s="154" t="s">
        <v>56</v>
      </c>
      <c r="H4" s="154" t="s">
        <v>57</v>
      </c>
      <c r="I4" s="154" t="s">
        <v>52</v>
      </c>
    </row>
    <row r="5" spans="1:9" x14ac:dyDescent="0.2">
      <c r="A5" s="123"/>
      <c r="B5" s="124"/>
      <c r="D5" s="125" t="s">
        <v>69</v>
      </c>
      <c r="E5" s="155">
        <v>0</v>
      </c>
      <c r="F5" s="155">
        <v>6500000</v>
      </c>
      <c r="G5" s="155">
        <v>215200</v>
      </c>
      <c r="H5" s="155">
        <v>0</v>
      </c>
      <c r="I5" s="155">
        <v>6715200</v>
      </c>
    </row>
    <row r="6" spans="1:9" x14ac:dyDescent="0.2">
      <c r="A6" s="128"/>
      <c r="B6" s="124"/>
      <c r="D6" s="125" t="s">
        <v>70</v>
      </c>
      <c r="E6" s="155">
        <v>496622600</v>
      </c>
      <c r="F6" s="155">
        <v>83496000</v>
      </c>
      <c r="G6" s="155">
        <v>246170000</v>
      </c>
      <c r="H6" s="155">
        <v>234185000</v>
      </c>
      <c r="I6" s="155">
        <v>1060473600</v>
      </c>
    </row>
    <row r="7" spans="1:9" x14ac:dyDescent="0.2">
      <c r="A7" s="129"/>
      <c r="B7" s="124"/>
      <c r="D7" s="125" t="s">
        <v>52</v>
      </c>
      <c r="E7" s="155">
        <v>496622600</v>
      </c>
      <c r="F7" s="155">
        <v>89996000</v>
      </c>
      <c r="G7" s="155">
        <v>246385200</v>
      </c>
      <c r="H7" s="155">
        <v>234185000</v>
      </c>
      <c r="I7" s="155">
        <v>1067188800</v>
      </c>
    </row>
    <row r="8" spans="1:9" s="121" customFormat="1" x14ac:dyDescent="0.2">
      <c r="A8" s="119" t="s">
        <v>71</v>
      </c>
      <c r="B8" s="120">
        <v>403238700</v>
      </c>
      <c r="D8" s="122"/>
      <c r="E8" s="154" t="s">
        <v>54</v>
      </c>
      <c r="F8" s="154" t="s">
        <v>55</v>
      </c>
      <c r="G8" s="154" t="s">
        <v>56</v>
      </c>
      <c r="H8" s="154" t="s">
        <v>57</v>
      </c>
      <c r="I8" s="154" t="s">
        <v>52</v>
      </c>
    </row>
    <row r="9" spans="1:9" x14ac:dyDescent="0.2">
      <c r="A9" s="123"/>
      <c r="B9" s="124"/>
      <c r="D9" s="125" t="s">
        <v>69</v>
      </c>
      <c r="E9" s="155">
        <v>24431100</v>
      </c>
      <c r="F9" s="155">
        <v>20438100</v>
      </c>
      <c r="G9" s="155">
        <v>45103900</v>
      </c>
      <c r="H9" s="155">
        <v>110041400</v>
      </c>
      <c r="I9" s="155">
        <v>200014500</v>
      </c>
    </row>
    <row r="10" spans="1:9" x14ac:dyDescent="0.2">
      <c r="A10" s="128"/>
      <c r="B10" s="124"/>
      <c r="D10" s="125" t="s">
        <v>70</v>
      </c>
      <c r="E10" s="155">
        <v>114439500</v>
      </c>
      <c r="F10" s="155">
        <v>37714500</v>
      </c>
      <c r="G10" s="155">
        <v>10332000</v>
      </c>
      <c r="H10" s="155">
        <v>40738200</v>
      </c>
      <c r="I10" s="155">
        <v>203224200</v>
      </c>
    </row>
    <row r="11" spans="1:9" x14ac:dyDescent="0.2">
      <c r="A11" s="129"/>
      <c r="B11" s="124"/>
      <c r="D11" s="125" t="s">
        <v>52</v>
      </c>
      <c r="E11" s="155">
        <v>138870600</v>
      </c>
      <c r="F11" s="155">
        <v>58152600</v>
      </c>
      <c r="G11" s="155">
        <v>55435900</v>
      </c>
      <c r="H11" s="155">
        <v>150779600</v>
      </c>
      <c r="I11" s="155">
        <v>403238700</v>
      </c>
    </row>
    <row r="12" spans="1:9" s="121" customFormat="1" x14ac:dyDescent="0.2">
      <c r="A12" s="119" t="s">
        <v>72</v>
      </c>
      <c r="B12" s="120">
        <v>60654800</v>
      </c>
      <c r="D12" s="122"/>
      <c r="E12" s="154" t="s">
        <v>54</v>
      </c>
      <c r="F12" s="154" t="s">
        <v>55</v>
      </c>
      <c r="G12" s="154" t="s">
        <v>56</v>
      </c>
      <c r="H12" s="154" t="s">
        <v>57</v>
      </c>
      <c r="I12" s="154" t="s">
        <v>52</v>
      </c>
    </row>
    <row r="13" spans="1:9" x14ac:dyDescent="0.2">
      <c r="A13" s="123"/>
      <c r="B13" s="124"/>
      <c r="D13" s="125" t="s">
        <v>69</v>
      </c>
      <c r="E13" s="155">
        <v>6619900</v>
      </c>
      <c r="F13" s="155">
        <v>13607300</v>
      </c>
      <c r="G13" s="155">
        <v>1478600</v>
      </c>
      <c r="H13" s="155">
        <v>1400000</v>
      </c>
      <c r="I13" s="155">
        <v>23105800</v>
      </c>
    </row>
    <row r="14" spans="1:9" x14ac:dyDescent="0.2">
      <c r="A14" s="128"/>
      <c r="B14" s="124"/>
      <c r="D14" s="125" t="s">
        <v>70</v>
      </c>
      <c r="E14" s="155">
        <v>29005700</v>
      </c>
      <c r="F14" s="155">
        <v>7590000</v>
      </c>
      <c r="G14" s="155">
        <v>953300</v>
      </c>
      <c r="H14" s="155">
        <v>0</v>
      </c>
      <c r="I14" s="155">
        <v>37549000</v>
      </c>
    </row>
    <row r="15" spans="1:9" x14ac:dyDescent="0.2">
      <c r="A15" s="129"/>
      <c r="B15" s="124"/>
      <c r="D15" s="125" t="s">
        <v>52</v>
      </c>
      <c r="E15" s="155">
        <v>35625600</v>
      </c>
      <c r="F15" s="155">
        <v>21197300</v>
      </c>
      <c r="G15" s="155">
        <v>2431900</v>
      </c>
      <c r="H15" s="155">
        <v>1400000</v>
      </c>
      <c r="I15" s="155">
        <v>60654800</v>
      </c>
    </row>
    <row r="16" spans="1:9" s="121" customFormat="1" ht="37.5" x14ac:dyDescent="0.2">
      <c r="A16" s="119" t="s">
        <v>73</v>
      </c>
      <c r="B16" s="120">
        <v>238314500</v>
      </c>
      <c r="D16" s="122"/>
      <c r="E16" s="154" t="s">
        <v>54</v>
      </c>
      <c r="F16" s="154" t="s">
        <v>55</v>
      </c>
      <c r="G16" s="154" t="s">
        <v>56</v>
      </c>
      <c r="H16" s="154" t="s">
        <v>57</v>
      </c>
      <c r="I16" s="154" t="s">
        <v>52</v>
      </c>
    </row>
    <row r="17" spans="1:10" x14ac:dyDescent="0.2">
      <c r="A17" s="123"/>
      <c r="B17" s="124"/>
      <c r="D17" s="125" t="s">
        <v>69</v>
      </c>
      <c r="E17" s="155">
        <v>1074100</v>
      </c>
      <c r="F17" s="155">
        <v>524400</v>
      </c>
      <c r="G17" s="155">
        <v>1000000</v>
      </c>
      <c r="H17" s="155">
        <v>2245300</v>
      </c>
      <c r="I17" s="155">
        <v>4843800</v>
      </c>
    </row>
    <row r="18" spans="1:10" x14ac:dyDescent="0.2">
      <c r="A18" s="128"/>
      <c r="B18" s="124"/>
      <c r="D18" s="125" t="s">
        <v>70</v>
      </c>
      <c r="E18" s="155">
        <v>16179100</v>
      </c>
      <c r="F18" s="155">
        <v>202488000</v>
      </c>
      <c r="G18" s="155">
        <v>27600</v>
      </c>
      <c r="H18" s="155">
        <v>14776000</v>
      </c>
      <c r="I18" s="155">
        <v>233470700</v>
      </c>
    </row>
    <row r="19" spans="1:10" x14ac:dyDescent="0.2">
      <c r="A19" s="129"/>
      <c r="B19" s="124"/>
      <c r="D19" s="125" t="s">
        <v>52</v>
      </c>
      <c r="E19" s="155">
        <v>17253200</v>
      </c>
      <c r="F19" s="155">
        <v>203012400</v>
      </c>
      <c r="G19" s="155">
        <v>1027600</v>
      </c>
      <c r="H19" s="155">
        <v>17021300</v>
      </c>
      <c r="I19" s="155">
        <v>238314500</v>
      </c>
    </row>
    <row r="20" spans="1:10" s="121" customFormat="1" x14ac:dyDescent="0.2">
      <c r="A20" s="119" t="s">
        <v>74</v>
      </c>
      <c r="B20" s="120">
        <v>40574900</v>
      </c>
      <c r="D20" s="122"/>
      <c r="E20" s="154" t="s">
        <v>54</v>
      </c>
      <c r="F20" s="154" t="s">
        <v>55</v>
      </c>
      <c r="G20" s="154" t="s">
        <v>56</v>
      </c>
      <c r="H20" s="154" t="s">
        <v>57</v>
      </c>
      <c r="I20" s="154" t="s">
        <v>52</v>
      </c>
    </row>
    <row r="21" spans="1:10" x14ac:dyDescent="0.2">
      <c r="A21" s="123"/>
      <c r="B21" s="124"/>
      <c r="D21" s="125" t="s">
        <v>69</v>
      </c>
      <c r="E21" s="155">
        <v>9280800</v>
      </c>
      <c r="F21" s="155">
        <v>4629000</v>
      </c>
      <c r="G21" s="155">
        <v>2031600</v>
      </c>
      <c r="H21" s="155">
        <v>20100000</v>
      </c>
      <c r="I21" s="155">
        <v>36041400</v>
      </c>
    </row>
    <row r="22" spans="1:10" x14ac:dyDescent="0.2">
      <c r="A22" s="128"/>
      <c r="B22" s="124"/>
      <c r="D22" s="125" t="s">
        <v>70</v>
      </c>
      <c r="E22" s="155">
        <v>3162500</v>
      </c>
      <c r="F22" s="155">
        <v>1371000</v>
      </c>
      <c r="G22" s="155">
        <v>0</v>
      </c>
      <c r="H22" s="155">
        <v>0</v>
      </c>
      <c r="I22" s="155">
        <v>4533500</v>
      </c>
    </row>
    <row r="23" spans="1:10" x14ac:dyDescent="0.2">
      <c r="A23" s="129"/>
      <c r="B23" s="124"/>
      <c r="D23" s="125" t="s">
        <v>52</v>
      </c>
      <c r="E23" s="155">
        <f>SUM(E21:E22)</f>
        <v>12443300</v>
      </c>
      <c r="F23" s="155">
        <f>SUM(F21:F22)</f>
        <v>6000000</v>
      </c>
      <c r="G23" s="155">
        <v>2031600</v>
      </c>
      <c r="H23" s="155">
        <v>20100000</v>
      </c>
      <c r="I23" s="155">
        <v>40574900</v>
      </c>
      <c r="J23" s="115"/>
    </row>
    <row r="24" spans="1:10" s="121" customFormat="1" ht="37.5" x14ac:dyDescent="0.2">
      <c r="A24" s="119" t="s">
        <v>75</v>
      </c>
      <c r="B24" s="120">
        <v>11829600</v>
      </c>
      <c r="D24" s="122"/>
      <c r="E24" s="154" t="s">
        <v>54</v>
      </c>
      <c r="F24" s="154" t="s">
        <v>55</v>
      </c>
      <c r="G24" s="154" t="s">
        <v>56</v>
      </c>
      <c r="H24" s="154" t="s">
        <v>57</v>
      </c>
      <c r="I24" s="154" t="s">
        <v>52</v>
      </c>
    </row>
    <row r="25" spans="1:10" x14ac:dyDescent="0.2">
      <c r="A25" s="123"/>
      <c r="B25" s="124"/>
      <c r="D25" s="125" t="s">
        <v>69</v>
      </c>
      <c r="E25" s="155">
        <v>0</v>
      </c>
      <c r="F25" s="155">
        <v>0</v>
      </c>
      <c r="G25" s="155">
        <v>0</v>
      </c>
      <c r="H25" s="155">
        <v>2626000</v>
      </c>
      <c r="I25" s="155">
        <v>2626000</v>
      </c>
    </row>
    <row r="26" spans="1:10" x14ac:dyDescent="0.2">
      <c r="A26" s="128"/>
      <c r="B26" s="124"/>
      <c r="D26" s="125" t="s">
        <v>70</v>
      </c>
      <c r="E26" s="155">
        <v>0</v>
      </c>
      <c r="F26" s="155">
        <v>0</v>
      </c>
      <c r="G26" s="155">
        <v>0</v>
      </c>
      <c r="H26" s="155">
        <v>9203600</v>
      </c>
      <c r="I26" s="155">
        <v>9203600</v>
      </c>
    </row>
    <row r="27" spans="1:10" x14ac:dyDescent="0.2">
      <c r="A27" s="129"/>
      <c r="B27" s="124"/>
      <c r="D27" s="125" t="s">
        <v>52</v>
      </c>
      <c r="E27" s="155">
        <v>0</v>
      </c>
      <c r="F27" s="155">
        <v>0</v>
      </c>
      <c r="G27" s="155">
        <v>0</v>
      </c>
      <c r="H27" s="155">
        <v>11829600</v>
      </c>
      <c r="I27" s="155">
        <v>11829600</v>
      </c>
    </row>
    <row r="28" spans="1:10" s="121" customFormat="1" ht="56.25" x14ac:dyDescent="0.2">
      <c r="A28" s="119" t="s">
        <v>76</v>
      </c>
      <c r="B28" s="120">
        <v>212976500</v>
      </c>
      <c r="D28" s="122"/>
      <c r="E28" s="154" t="s">
        <v>54</v>
      </c>
      <c r="F28" s="154" t="s">
        <v>55</v>
      </c>
      <c r="G28" s="154" t="s">
        <v>56</v>
      </c>
      <c r="H28" s="154" t="s">
        <v>57</v>
      </c>
      <c r="I28" s="154" t="s">
        <v>52</v>
      </c>
    </row>
    <row r="29" spans="1:10" x14ac:dyDescent="0.2">
      <c r="A29" s="123"/>
      <c r="B29" s="124"/>
      <c r="D29" s="125" t="s">
        <v>69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</row>
    <row r="30" spans="1:10" x14ac:dyDescent="0.2">
      <c r="A30" s="128"/>
      <c r="B30" s="124"/>
      <c r="D30" s="125" t="s">
        <v>70</v>
      </c>
      <c r="E30" s="155">
        <v>23039500</v>
      </c>
      <c r="F30" s="155">
        <v>70000000</v>
      </c>
      <c r="G30" s="155">
        <v>0</v>
      </c>
      <c r="H30" s="155">
        <v>119937000</v>
      </c>
      <c r="I30" s="155">
        <v>212976500</v>
      </c>
    </row>
    <row r="31" spans="1:10" x14ac:dyDescent="0.2">
      <c r="A31" s="129"/>
      <c r="B31" s="124"/>
      <c r="D31" s="125" t="s">
        <v>52</v>
      </c>
      <c r="E31" s="155">
        <v>23039500</v>
      </c>
      <c r="F31" s="155">
        <v>70000000</v>
      </c>
      <c r="G31" s="155">
        <v>0</v>
      </c>
      <c r="H31" s="155">
        <v>119937000</v>
      </c>
      <c r="I31" s="155">
        <v>212976500</v>
      </c>
    </row>
    <row r="32" spans="1:10" s="132" customFormat="1" x14ac:dyDescent="0.2">
      <c r="A32" s="130" t="s">
        <v>77</v>
      </c>
      <c r="B32" s="131">
        <v>15800000</v>
      </c>
      <c r="D32" s="133"/>
      <c r="E32" s="156" t="s">
        <v>54</v>
      </c>
      <c r="F32" s="156" t="s">
        <v>55</v>
      </c>
      <c r="G32" s="156" t="s">
        <v>56</v>
      </c>
      <c r="H32" s="156" t="s">
        <v>57</v>
      </c>
      <c r="I32" s="156" t="s">
        <v>52</v>
      </c>
    </row>
    <row r="33" spans="1:9" x14ac:dyDescent="0.2">
      <c r="A33" s="123"/>
      <c r="B33" s="124"/>
      <c r="D33" s="125" t="s">
        <v>69</v>
      </c>
      <c r="E33" s="155">
        <v>0</v>
      </c>
      <c r="F33" s="155">
        <v>3800000</v>
      </c>
      <c r="G33" s="155">
        <v>0</v>
      </c>
      <c r="H33" s="155">
        <v>12000000</v>
      </c>
      <c r="I33" s="155">
        <v>15800000</v>
      </c>
    </row>
    <row r="34" spans="1:9" x14ac:dyDescent="0.2">
      <c r="A34" s="128"/>
      <c r="B34" s="124"/>
      <c r="D34" s="125" t="s">
        <v>70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</row>
    <row r="35" spans="1:9" x14ac:dyDescent="0.2">
      <c r="A35" s="129"/>
      <c r="B35" s="124"/>
      <c r="D35" s="125" t="s">
        <v>52</v>
      </c>
      <c r="E35" s="155">
        <v>0</v>
      </c>
      <c r="F35" s="155">
        <v>3800000</v>
      </c>
      <c r="G35" s="155">
        <v>0</v>
      </c>
      <c r="H35" s="155">
        <v>12000000</v>
      </c>
      <c r="I35" s="155">
        <v>15800000</v>
      </c>
    </row>
    <row r="36" spans="1:9" s="132" customFormat="1" x14ac:dyDescent="0.2">
      <c r="A36" s="130" t="s">
        <v>78</v>
      </c>
      <c r="B36" s="131">
        <v>1800000</v>
      </c>
      <c r="D36" s="133"/>
      <c r="E36" s="156" t="s">
        <v>54</v>
      </c>
      <c r="F36" s="156" t="s">
        <v>55</v>
      </c>
      <c r="G36" s="156" t="s">
        <v>56</v>
      </c>
      <c r="H36" s="156" t="s">
        <v>57</v>
      </c>
      <c r="I36" s="156" t="s">
        <v>52</v>
      </c>
    </row>
    <row r="37" spans="1:9" x14ac:dyDescent="0.2">
      <c r="A37" s="123"/>
      <c r="B37" s="124"/>
      <c r="D37" s="125" t="s">
        <v>69</v>
      </c>
      <c r="E37" s="155"/>
      <c r="F37" s="155">
        <v>1800000</v>
      </c>
      <c r="G37" s="155"/>
      <c r="H37" s="155"/>
      <c r="I37" s="155">
        <v>1800000</v>
      </c>
    </row>
    <row r="38" spans="1:9" x14ac:dyDescent="0.2">
      <c r="A38" s="134"/>
      <c r="B38" s="124"/>
      <c r="D38" s="125" t="s">
        <v>70</v>
      </c>
      <c r="E38" s="155"/>
      <c r="F38" s="155"/>
      <c r="G38" s="155"/>
      <c r="H38" s="155"/>
      <c r="I38" s="155">
        <v>0</v>
      </c>
    </row>
    <row r="39" spans="1:9" x14ac:dyDescent="0.2">
      <c r="A39" s="128"/>
      <c r="B39" s="124"/>
      <c r="D39" s="125" t="s">
        <v>52</v>
      </c>
      <c r="E39" s="155">
        <v>0</v>
      </c>
      <c r="F39" s="155">
        <v>1800000</v>
      </c>
      <c r="G39" s="155">
        <v>0</v>
      </c>
      <c r="H39" s="155">
        <v>0</v>
      </c>
      <c r="I39" s="155">
        <v>1800000</v>
      </c>
    </row>
    <row r="40" spans="1:9" s="132" customFormat="1" ht="37.5" x14ac:dyDescent="0.2">
      <c r="A40" s="130" t="s">
        <v>79</v>
      </c>
      <c r="B40" s="131">
        <v>72998200</v>
      </c>
      <c r="D40" s="133"/>
      <c r="E40" s="156" t="s">
        <v>54</v>
      </c>
      <c r="F40" s="156" t="s">
        <v>55</v>
      </c>
      <c r="G40" s="156" t="s">
        <v>56</v>
      </c>
      <c r="H40" s="156" t="s">
        <v>57</v>
      </c>
      <c r="I40" s="156" t="s">
        <v>52</v>
      </c>
    </row>
    <row r="41" spans="1:9" x14ac:dyDescent="0.2">
      <c r="A41" s="123"/>
      <c r="B41" s="124"/>
      <c r="D41" s="125" t="s">
        <v>69</v>
      </c>
      <c r="E41" s="155">
        <v>0</v>
      </c>
      <c r="F41" s="155">
        <v>0</v>
      </c>
      <c r="G41" s="155">
        <v>321400</v>
      </c>
      <c r="H41" s="155">
        <v>0</v>
      </c>
      <c r="I41" s="155">
        <v>321400</v>
      </c>
    </row>
    <row r="42" spans="1:9" x14ac:dyDescent="0.2">
      <c r="A42" s="128"/>
      <c r="B42" s="124"/>
      <c r="D42" s="125" t="s">
        <v>70</v>
      </c>
      <c r="E42" s="155">
        <v>13998200</v>
      </c>
      <c r="F42" s="155">
        <v>10000000</v>
      </c>
      <c r="G42" s="155">
        <v>8678600</v>
      </c>
      <c r="H42" s="155">
        <v>40000000</v>
      </c>
      <c r="I42" s="155">
        <v>72676800</v>
      </c>
    </row>
    <row r="43" spans="1:9" x14ac:dyDescent="0.2">
      <c r="A43" s="129"/>
      <c r="B43" s="124"/>
      <c r="D43" s="125" t="s">
        <v>52</v>
      </c>
      <c r="E43" s="155">
        <v>13998200</v>
      </c>
      <c r="F43" s="155">
        <v>10000000</v>
      </c>
      <c r="G43" s="155">
        <v>9000000</v>
      </c>
      <c r="H43" s="155">
        <v>40000000</v>
      </c>
      <c r="I43" s="155">
        <v>72998200</v>
      </c>
    </row>
    <row r="44" spans="1:9" s="132" customFormat="1" x14ac:dyDescent="0.2">
      <c r="A44" s="130" t="s">
        <v>80</v>
      </c>
      <c r="B44" s="131">
        <v>2000000</v>
      </c>
      <c r="D44" s="133"/>
      <c r="E44" s="156" t="s">
        <v>54</v>
      </c>
      <c r="F44" s="156" t="s">
        <v>55</v>
      </c>
      <c r="G44" s="156" t="s">
        <v>56</v>
      </c>
      <c r="H44" s="156" t="s">
        <v>57</v>
      </c>
      <c r="I44" s="156" t="s">
        <v>52</v>
      </c>
    </row>
    <row r="45" spans="1:9" x14ac:dyDescent="0.2">
      <c r="A45" s="123"/>
      <c r="B45" s="124"/>
      <c r="D45" s="125" t="s">
        <v>69</v>
      </c>
      <c r="E45" s="155">
        <v>2000000</v>
      </c>
      <c r="F45" s="155">
        <v>0</v>
      </c>
      <c r="G45" s="155">
        <v>0</v>
      </c>
      <c r="H45" s="155">
        <v>0</v>
      </c>
      <c r="I45" s="155">
        <v>2000000</v>
      </c>
    </row>
    <row r="46" spans="1:9" x14ac:dyDescent="0.2">
      <c r="A46" s="128"/>
      <c r="B46" s="124"/>
      <c r="D46" s="125" t="s">
        <v>70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</row>
    <row r="47" spans="1:9" x14ac:dyDescent="0.2">
      <c r="A47" s="129"/>
      <c r="B47" s="124"/>
      <c r="D47" s="139" t="s">
        <v>52</v>
      </c>
      <c r="E47" s="157">
        <v>2000000</v>
      </c>
      <c r="F47" s="157">
        <v>0</v>
      </c>
      <c r="G47" s="157">
        <v>0</v>
      </c>
      <c r="H47" s="157">
        <v>0</v>
      </c>
      <c r="I47" s="157">
        <v>2000000</v>
      </c>
    </row>
    <row r="48" spans="1:9" s="132" customFormat="1" x14ac:dyDescent="0.2">
      <c r="A48" s="130" t="s">
        <v>81</v>
      </c>
      <c r="B48" s="131">
        <v>2000000</v>
      </c>
      <c r="C48" s="140"/>
      <c r="D48" s="133"/>
      <c r="E48" s="156" t="s">
        <v>54</v>
      </c>
      <c r="F48" s="156" t="s">
        <v>55</v>
      </c>
      <c r="G48" s="156" t="s">
        <v>56</v>
      </c>
      <c r="H48" s="156" t="s">
        <v>57</v>
      </c>
      <c r="I48" s="156" t="s">
        <v>52</v>
      </c>
    </row>
    <row r="49" spans="1:9" x14ac:dyDescent="0.2">
      <c r="A49" s="123"/>
      <c r="B49" s="124"/>
      <c r="C49" s="141"/>
      <c r="D49" s="125" t="s">
        <v>69</v>
      </c>
      <c r="E49" s="155">
        <v>0</v>
      </c>
      <c r="F49" s="155">
        <v>0</v>
      </c>
      <c r="G49" s="155">
        <v>2000000</v>
      </c>
      <c r="H49" s="155">
        <v>0</v>
      </c>
      <c r="I49" s="155">
        <v>2000000</v>
      </c>
    </row>
    <row r="50" spans="1:9" x14ac:dyDescent="0.2">
      <c r="A50" s="128"/>
      <c r="B50" s="124"/>
      <c r="C50" s="141"/>
      <c r="D50" s="139" t="s">
        <v>70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</row>
    <row r="51" spans="1:9" x14ac:dyDescent="0.2">
      <c r="A51" s="149"/>
      <c r="B51" s="150"/>
      <c r="C51" s="151"/>
      <c r="D51" s="125" t="s">
        <v>52</v>
      </c>
      <c r="E51" s="155">
        <v>0</v>
      </c>
      <c r="F51" s="155">
        <v>0</v>
      </c>
      <c r="G51" s="155">
        <v>2000000</v>
      </c>
      <c r="H51" s="155">
        <v>0</v>
      </c>
      <c r="I51" s="155">
        <v>2000000</v>
      </c>
    </row>
    <row r="52" spans="1:9" s="132" customFormat="1" ht="37.5" x14ac:dyDescent="0.2">
      <c r="A52" s="146" t="s">
        <v>82</v>
      </c>
      <c r="B52" s="147">
        <v>5000000</v>
      </c>
      <c r="C52" s="145"/>
      <c r="D52" s="148"/>
      <c r="E52" s="158" t="s">
        <v>54</v>
      </c>
      <c r="F52" s="158" t="s">
        <v>55</v>
      </c>
      <c r="G52" s="158" t="s">
        <v>56</v>
      </c>
      <c r="H52" s="158" t="s">
        <v>57</v>
      </c>
      <c r="I52" s="158" t="s">
        <v>52</v>
      </c>
    </row>
    <row r="53" spans="1:9" x14ac:dyDescent="0.2">
      <c r="A53" s="123"/>
      <c r="B53" s="124"/>
      <c r="C53" s="141"/>
      <c r="D53" s="125" t="s">
        <v>69</v>
      </c>
      <c r="E53" s="155">
        <v>0</v>
      </c>
      <c r="F53" s="155">
        <v>5000000</v>
      </c>
      <c r="G53" s="155">
        <v>0</v>
      </c>
      <c r="H53" s="155">
        <v>0</v>
      </c>
      <c r="I53" s="155">
        <v>5000000</v>
      </c>
    </row>
    <row r="54" spans="1:9" x14ac:dyDescent="0.2">
      <c r="A54" s="128"/>
      <c r="B54" s="124"/>
      <c r="C54" s="141"/>
      <c r="D54" s="125" t="s">
        <v>70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</row>
    <row r="55" spans="1:9" x14ac:dyDescent="0.2">
      <c r="A55" s="129"/>
      <c r="B55" s="124"/>
      <c r="C55" s="141"/>
      <c r="D55" s="125" t="s">
        <v>52</v>
      </c>
      <c r="E55" s="155">
        <v>0</v>
      </c>
      <c r="F55" s="155">
        <v>5000000</v>
      </c>
      <c r="G55" s="155">
        <v>0</v>
      </c>
      <c r="H55" s="155">
        <v>0</v>
      </c>
      <c r="I55" s="155">
        <v>5000000</v>
      </c>
    </row>
    <row r="56" spans="1:9" s="132" customFormat="1" ht="37.5" x14ac:dyDescent="0.2">
      <c r="A56" s="130" t="s">
        <v>83</v>
      </c>
      <c r="B56" s="131">
        <v>15020000</v>
      </c>
      <c r="C56" s="145"/>
      <c r="D56" s="133"/>
      <c r="E56" s="156" t="s">
        <v>54</v>
      </c>
      <c r="F56" s="156" t="s">
        <v>55</v>
      </c>
      <c r="G56" s="156" t="s">
        <v>56</v>
      </c>
      <c r="H56" s="156" t="s">
        <v>57</v>
      </c>
      <c r="I56" s="156" t="s">
        <v>52</v>
      </c>
    </row>
    <row r="57" spans="1:9" x14ac:dyDescent="0.2">
      <c r="A57" s="123"/>
      <c r="B57" s="124"/>
      <c r="C57" s="141"/>
      <c r="D57" s="125" t="s">
        <v>69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</row>
    <row r="58" spans="1:9" x14ac:dyDescent="0.2">
      <c r="A58" s="128"/>
      <c r="B58" s="124"/>
      <c r="C58" s="141"/>
      <c r="D58" s="125" t="s">
        <v>70</v>
      </c>
      <c r="E58" s="155">
        <v>0</v>
      </c>
      <c r="F58" s="155">
        <v>0</v>
      </c>
      <c r="G58" s="155">
        <v>5720000</v>
      </c>
      <c r="H58" s="155">
        <v>9300000</v>
      </c>
      <c r="I58" s="155">
        <v>15020000</v>
      </c>
    </row>
    <row r="59" spans="1:9" x14ac:dyDescent="0.2">
      <c r="A59" s="129"/>
      <c r="B59" s="124"/>
      <c r="C59" s="141"/>
      <c r="D59" s="125" t="s">
        <v>52</v>
      </c>
      <c r="E59" s="155">
        <v>0</v>
      </c>
      <c r="F59" s="155">
        <v>0</v>
      </c>
      <c r="G59" s="155">
        <v>5720000</v>
      </c>
      <c r="H59" s="155">
        <v>9300000</v>
      </c>
      <c r="I59" s="155">
        <v>15020000</v>
      </c>
    </row>
    <row r="60" spans="1:9" s="132" customFormat="1" ht="37.5" x14ac:dyDescent="0.2">
      <c r="A60" s="130" t="s">
        <v>84</v>
      </c>
      <c r="B60" s="131">
        <v>925296500</v>
      </c>
      <c r="C60" s="145"/>
      <c r="D60" s="133"/>
      <c r="E60" s="156" t="s">
        <v>54</v>
      </c>
      <c r="F60" s="156" t="s">
        <v>55</v>
      </c>
      <c r="G60" s="156" t="s">
        <v>56</v>
      </c>
      <c r="H60" s="156" t="s">
        <v>57</v>
      </c>
      <c r="I60" s="156" t="s">
        <v>52</v>
      </c>
    </row>
    <row r="61" spans="1:9" x14ac:dyDescent="0.2">
      <c r="A61" s="123"/>
      <c r="B61" s="124"/>
      <c r="C61" s="141"/>
      <c r="D61" s="125" t="s">
        <v>69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</row>
    <row r="62" spans="1:9" x14ac:dyDescent="0.2">
      <c r="A62" s="128"/>
      <c r="B62" s="124"/>
      <c r="C62" s="141"/>
      <c r="D62" s="125" t="s">
        <v>70</v>
      </c>
      <c r="E62" s="155">
        <v>151008900</v>
      </c>
      <c r="F62" s="155">
        <v>160000000</v>
      </c>
      <c r="G62" s="155">
        <v>458482000</v>
      </c>
      <c r="H62" s="155">
        <v>155805600</v>
      </c>
      <c r="I62" s="155">
        <v>925296500</v>
      </c>
    </row>
    <row r="63" spans="1:9" x14ac:dyDescent="0.2">
      <c r="A63" s="129"/>
      <c r="B63" s="124"/>
      <c r="C63" s="141"/>
      <c r="D63" s="125" t="s">
        <v>52</v>
      </c>
      <c r="E63" s="155">
        <v>151008900</v>
      </c>
      <c r="F63" s="155">
        <v>160000000</v>
      </c>
      <c r="G63" s="155">
        <v>458482000</v>
      </c>
      <c r="H63" s="155">
        <v>155805600</v>
      </c>
      <c r="I63" s="155">
        <v>925296500</v>
      </c>
    </row>
    <row r="64" spans="1:9" s="132" customFormat="1" x14ac:dyDescent="0.2">
      <c r="A64" s="130" t="s">
        <v>85</v>
      </c>
      <c r="B64" s="131">
        <v>26900000</v>
      </c>
      <c r="C64" s="145"/>
      <c r="D64" s="133"/>
      <c r="E64" s="156" t="s">
        <v>54</v>
      </c>
      <c r="F64" s="156" t="s">
        <v>55</v>
      </c>
      <c r="G64" s="156" t="s">
        <v>56</v>
      </c>
      <c r="H64" s="156" t="s">
        <v>57</v>
      </c>
      <c r="I64" s="156" t="s">
        <v>52</v>
      </c>
    </row>
    <row r="65" spans="1:9" x14ac:dyDescent="0.2">
      <c r="A65" s="123"/>
      <c r="B65" s="124"/>
      <c r="C65" s="141"/>
      <c r="D65" s="125" t="s">
        <v>69</v>
      </c>
      <c r="E65" s="155">
        <v>16900000</v>
      </c>
      <c r="F65" s="155">
        <v>0</v>
      </c>
      <c r="G65" s="155">
        <v>0</v>
      </c>
      <c r="H65" s="155">
        <v>10000000</v>
      </c>
      <c r="I65" s="155">
        <v>26900000</v>
      </c>
    </row>
    <row r="66" spans="1:9" x14ac:dyDescent="0.2">
      <c r="A66" s="128"/>
      <c r="B66" s="124"/>
      <c r="C66" s="141"/>
      <c r="D66" s="125" t="s">
        <v>70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</row>
    <row r="67" spans="1:9" x14ac:dyDescent="0.2">
      <c r="A67" s="129"/>
      <c r="B67" s="124"/>
      <c r="C67" s="141"/>
      <c r="D67" s="125" t="s">
        <v>52</v>
      </c>
      <c r="E67" s="155">
        <v>16900000</v>
      </c>
      <c r="F67" s="155">
        <v>0</v>
      </c>
      <c r="G67" s="155">
        <v>0</v>
      </c>
      <c r="H67" s="155">
        <v>10000000</v>
      </c>
      <c r="I67" s="155">
        <v>26900000</v>
      </c>
    </row>
    <row r="68" spans="1:9" s="132" customFormat="1" x14ac:dyDescent="0.2">
      <c r="A68" s="130" t="s">
        <v>86</v>
      </c>
      <c r="B68" s="131">
        <v>626771600</v>
      </c>
      <c r="C68" s="145"/>
      <c r="D68" s="133"/>
      <c r="E68" s="156" t="s">
        <v>54</v>
      </c>
      <c r="F68" s="156" t="s">
        <v>55</v>
      </c>
      <c r="G68" s="156" t="s">
        <v>56</v>
      </c>
      <c r="H68" s="156" t="s">
        <v>57</v>
      </c>
      <c r="I68" s="156" t="s">
        <v>52</v>
      </c>
    </row>
    <row r="69" spans="1:9" x14ac:dyDescent="0.2">
      <c r="A69" s="123"/>
      <c r="B69" s="124"/>
      <c r="C69" s="141"/>
      <c r="D69" s="125" t="s">
        <v>69</v>
      </c>
      <c r="E69" s="155">
        <v>0</v>
      </c>
      <c r="F69" s="155">
        <v>28100000</v>
      </c>
      <c r="G69" s="155">
        <v>4000000</v>
      </c>
      <c r="H69" s="155">
        <v>1000000</v>
      </c>
      <c r="I69" s="155">
        <v>33100000</v>
      </c>
    </row>
    <row r="70" spans="1:9" x14ac:dyDescent="0.2">
      <c r="A70" s="128"/>
      <c r="B70" s="124"/>
      <c r="C70" s="141"/>
      <c r="D70" s="125" t="s">
        <v>70</v>
      </c>
      <c r="E70" s="155">
        <v>104581500</v>
      </c>
      <c r="F70" s="155">
        <v>205485100</v>
      </c>
      <c r="G70" s="155">
        <v>154809000</v>
      </c>
      <c r="H70" s="155">
        <v>128796000</v>
      </c>
      <c r="I70" s="155">
        <v>593671600</v>
      </c>
    </row>
    <row r="71" spans="1:9" x14ac:dyDescent="0.2">
      <c r="A71" s="129"/>
      <c r="B71" s="124"/>
      <c r="C71" s="141"/>
      <c r="D71" s="125" t="s">
        <v>52</v>
      </c>
      <c r="E71" s="155">
        <v>104581500</v>
      </c>
      <c r="F71" s="155">
        <v>233585100</v>
      </c>
      <c r="G71" s="155">
        <v>158809000</v>
      </c>
      <c r="H71" s="155">
        <v>129796000</v>
      </c>
      <c r="I71" s="155">
        <v>626771600</v>
      </c>
    </row>
    <row r="72" spans="1:9" s="132" customFormat="1" ht="37.5" x14ac:dyDescent="0.2">
      <c r="A72" s="130" t="s">
        <v>87</v>
      </c>
      <c r="B72" s="131">
        <v>30000000</v>
      </c>
      <c r="C72" s="145"/>
      <c r="D72" s="133"/>
      <c r="E72" s="156" t="s">
        <v>54</v>
      </c>
      <c r="F72" s="156" t="s">
        <v>55</v>
      </c>
      <c r="G72" s="156" t="s">
        <v>56</v>
      </c>
      <c r="H72" s="156" t="s">
        <v>57</v>
      </c>
      <c r="I72" s="156" t="s">
        <v>52</v>
      </c>
    </row>
    <row r="73" spans="1:9" x14ac:dyDescent="0.2">
      <c r="A73" s="123"/>
      <c r="B73" s="124"/>
      <c r="C73" s="141"/>
      <c r="D73" s="125" t="s">
        <v>69</v>
      </c>
      <c r="E73" s="155">
        <v>7500000</v>
      </c>
      <c r="F73" s="155">
        <v>7500000</v>
      </c>
      <c r="G73" s="155">
        <v>7500000</v>
      </c>
      <c r="H73" s="155">
        <v>7500000</v>
      </c>
      <c r="I73" s="155">
        <v>30000000</v>
      </c>
    </row>
    <row r="74" spans="1:9" x14ac:dyDescent="0.2">
      <c r="A74" s="128"/>
      <c r="B74" s="124"/>
      <c r="C74" s="141"/>
      <c r="D74" s="125" t="s">
        <v>70</v>
      </c>
      <c r="E74" s="155">
        <v>0</v>
      </c>
      <c r="F74" s="155">
        <v>0</v>
      </c>
      <c r="G74" s="155">
        <v>0</v>
      </c>
      <c r="H74" s="155">
        <v>0</v>
      </c>
      <c r="I74" s="155">
        <v>0</v>
      </c>
    </row>
    <row r="75" spans="1:9" x14ac:dyDescent="0.2">
      <c r="A75" s="129"/>
      <c r="B75" s="124"/>
      <c r="C75" s="141"/>
      <c r="D75" s="125" t="s">
        <v>52</v>
      </c>
      <c r="E75" s="155">
        <v>7500000</v>
      </c>
      <c r="F75" s="155">
        <v>7500000</v>
      </c>
      <c r="G75" s="155">
        <v>7500000</v>
      </c>
      <c r="H75" s="155">
        <v>7500000</v>
      </c>
      <c r="I75" s="155">
        <v>30000000</v>
      </c>
    </row>
    <row r="76" spans="1:9" s="132" customFormat="1" ht="37.5" x14ac:dyDescent="0.2">
      <c r="A76" s="130" t="s">
        <v>88</v>
      </c>
      <c r="B76" s="131">
        <v>43400000</v>
      </c>
      <c r="C76" s="145"/>
      <c r="D76" s="133"/>
      <c r="E76" s="156" t="s">
        <v>54</v>
      </c>
      <c r="F76" s="156" t="s">
        <v>55</v>
      </c>
      <c r="G76" s="156" t="s">
        <v>56</v>
      </c>
      <c r="H76" s="156" t="s">
        <v>57</v>
      </c>
      <c r="I76" s="156" t="s">
        <v>52</v>
      </c>
    </row>
    <row r="77" spans="1:9" x14ac:dyDescent="0.2">
      <c r="A77" s="123"/>
      <c r="B77" s="124"/>
      <c r="C77" s="141"/>
      <c r="D77" s="125" t="s">
        <v>69</v>
      </c>
      <c r="E77" s="155">
        <v>0</v>
      </c>
      <c r="F77" s="155">
        <v>1000000</v>
      </c>
      <c r="G77" s="155">
        <v>12000000</v>
      </c>
      <c r="H77" s="155">
        <v>18000000</v>
      </c>
      <c r="I77" s="155">
        <v>31000000</v>
      </c>
    </row>
    <row r="78" spans="1:9" x14ac:dyDescent="0.2">
      <c r="A78" s="128"/>
      <c r="B78" s="124"/>
      <c r="C78" s="141"/>
      <c r="D78" s="125" t="s">
        <v>70</v>
      </c>
      <c r="E78" s="155">
        <v>0</v>
      </c>
      <c r="F78" s="155">
        <v>0</v>
      </c>
      <c r="G78" s="155">
        <v>12400000</v>
      </c>
      <c r="H78" s="155">
        <v>0</v>
      </c>
      <c r="I78" s="155">
        <v>12400000</v>
      </c>
    </row>
    <row r="79" spans="1:9" x14ac:dyDescent="0.2">
      <c r="A79" s="129"/>
      <c r="B79" s="124"/>
      <c r="C79" s="141"/>
      <c r="D79" s="139" t="s">
        <v>52</v>
      </c>
      <c r="E79" s="157">
        <v>0</v>
      </c>
      <c r="F79" s="157">
        <v>1000000</v>
      </c>
      <c r="G79" s="157">
        <v>24400000</v>
      </c>
      <c r="H79" s="157">
        <v>18000000</v>
      </c>
      <c r="I79" s="157">
        <v>43400000</v>
      </c>
    </row>
    <row r="80" spans="1:9" s="132" customFormat="1" ht="37.5" x14ac:dyDescent="0.2">
      <c r="A80" s="130" t="s">
        <v>89</v>
      </c>
      <c r="B80" s="131">
        <v>30000000</v>
      </c>
      <c r="C80" s="140"/>
      <c r="D80" s="133"/>
      <c r="E80" s="156" t="s">
        <v>54</v>
      </c>
      <c r="F80" s="156" t="s">
        <v>55</v>
      </c>
      <c r="G80" s="156" t="s">
        <v>56</v>
      </c>
      <c r="H80" s="156" t="s">
        <v>57</v>
      </c>
      <c r="I80" s="156" t="s">
        <v>52</v>
      </c>
    </row>
    <row r="81" spans="1:9" x14ac:dyDescent="0.2">
      <c r="A81" s="123"/>
      <c r="B81" s="124"/>
      <c r="C81" s="141"/>
      <c r="D81" s="125" t="s">
        <v>69</v>
      </c>
      <c r="E81" s="155">
        <v>0</v>
      </c>
      <c r="F81" s="155">
        <v>0</v>
      </c>
      <c r="G81" s="155">
        <v>0</v>
      </c>
      <c r="H81" s="155">
        <v>0</v>
      </c>
      <c r="I81" s="155">
        <v>0</v>
      </c>
    </row>
    <row r="82" spans="1:9" x14ac:dyDescent="0.2">
      <c r="A82" s="128"/>
      <c r="B82" s="124"/>
      <c r="C82" s="141"/>
      <c r="D82" s="125" t="s">
        <v>70</v>
      </c>
      <c r="E82" s="155">
        <v>0</v>
      </c>
      <c r="F82" s="155">
        <v>0</v>
      </c>
      <c r="G82" s="155">
        <v>30000000</v>
      </c>
      <c r="H82" s="155">
        <v>0</v>
      </c>
      <c r="I82" s="155">
        <v>30000000</v>
      </c>
    </row>
    <row r="83" spans="1:9" x14ac:dyDescent="0.2">
      <c r="A83" s="142"/>
      <c r="B83" s="143"/>
      <c r="C83" s="144"/>
      <c r="D83" s="125" t="s">
        <v>52</v>
      </c>
      <c r="E83" s="155">
        <v>0</v>
      </c>
      <c r="F83" s="155">
        <v>0</v>
      </c>
      <c r="G83" s="155">
        <v>30000000</v>
      </c>
      <c r="H83" s="155">
        <v>0</v>
      </c>
      <c r="I83" s="155">
        <v>30000000</v>
      </c>
    </row>
  </sheetData>
  <mergeCells count="1">
    <mergeCell ref="D3:I3"/>
  </mergeCells>
  <pageMargins left="0.26614583333333336" right="0.19685039370078741" top="0.2421875" bottom="0.2734375" header="0.31496062992125984" footer="0.109375"/>
  <pageSetup paperSize="9" scale="75" orientation="portrait" horizontalDpi="1200" verticalDpi="1200" r:id="rId1"/>
  <headerFooter>
    <oddFooter>หน้าที่ &amp;P</oddFooter>
  </headerFooter>
  <rowBreaks count="1" manualBreakCount="1">
    <brk id="51" max="8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view="pageLayout" topLeftCell="A139" zoomScaleSheetLayoutView="85" workbookViewId="0">
      <selection activeCell="A148" sqref="A148"/>
    </sheetView>
  </sheetViews>
  <sheetFormatPr defaultRowHeight="21" x14ac:dyDescent="0.2"/>
  <cols>
    <col min="1" max="1" width="61.875" style="159" customWidth="1"/>
    <col min="2" max="2" width="18.625" style="160" customWidth="1"/>
    <col min="3" max="11" width="4.375" style="160" customWidth="1"/>
    <col min="12" max="12" width="22.5" style="160" customWidth="1"/>
    <col min="13" max="13" width="96.875" style="160" hidden="1" customWidth="1"/>
    <col min="14" max="16" width="10.75" style="160" bestFit="1" customWidth="1"/>
    <col min="17" max="18" width="9.5" style="160" bestFit="1" customWidth="1"/>
    <col min="19" max="19" width="10.75" style="160" bestFit="1" customWidth="1"/>
    <col min="20" max="16384" width="9" style="160"/>
  </cols>
  <sheetData>
    <row r="1" spans="1:19" ht="42" x14ac:dyDescent="0.2">
      <c r="A1" s="248" t="s">
        <v>53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159" t="s">
        <v>53</v>
      </c>
      <c r="N1" s="160" t="s">
        <v>90</v>
      </c>
      <c r="O1" s="160" t="s">
        <v>91</v>
      </c>
      <c r="P1" s="160" t="s">
        <v>52</v>
      </c>
    </row>
    <row r="2" spans="1:19" x14ac:dyDescent="0.2">
      <c r="A2" s="161" t="s">
        <v>63</v>
      </c>
      <c r="B2" s="162">
        <f>SUM(B8,B31,B89,B108,B125,B137,B183)</f>
        <v>555252500</v>
      </c>
      <c r="C2" s="162"/>
      <c r="D2" s="162"/>
      <c r="E2" s="162"/>
      <c r="F2" s="162"/>
      <c r="G2" s="162"/>
      <c r="H2" s="162"/>
      <c r="I2" s="162"/>
      <c r="J2" s="162"/>
      <c r="K2" s="162"/>
      <c r="N2" s="162">
        <f>SUM(B8,B31,B89,B108,B125,B137,B183)</f>
        <v>555252500</v>
      </c>
      <c r="O2" s="162">
        <f>SUM(B284,B262,B239,B234,B219,B215,B207,B200)</f>
        <v>382401600</v>
      </c>
      <c r="P2" s="162">
        <f>SUM(N2:O2)</f>
        <v>937654100</v>
      </c>
    </row>
    <row r="3" spans="1:19" x14ac:dyDescent="0.2">
      <c r="B3" s="162" t="e">
        <f>SUM(B8,B31,B89,B108,B125,B137,B183,B200,#REF!,B207,#REF!,#REF!,#REF!,B215,B219,B234,B239,B262,B284,#REF!)</f>
        <v>#REF!</v>
      </c>
      <c r="C3" s="162"/>
      <c r="D3" s="162"/>
      <c r="E3" s="162"/>
      <c r="F3" s="162"/>
      <c r="G3" s="162"/>
      <c r="H3" s="162"/>
      <c r="I3" s="162"/>
      <c r="J3" s="162"/>
      <c r="K3" s="162"/>
      <c r="L3" s="163" t="s">
        <v>64</v>
      </c>
    </row>
    <row r="4" spans="1:19" ht="43.5" customHeight="1" x14ac:dyDescent="0.2">
      <c r="A4" s="249" t="s">
        <v>92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59"/>
    </row>
    <row r="5" spans="1:19" ht="19.5" customHeight="1" x14ac:dyDescent="0.2">
      <c r="A5" s="164" t="s">
        <v>93</v>
      </c>
      <c r="B5" s="162"/>
      <c r="C5" s="162"/>
      <c r="D5" s="162"/>
      <c r="E5" s="162"/>
      <c r="F5" s="162"/>
      <c r="G5" s="162"/>
      <c r="H5" s="162"/>
      <c r="I5" s="162"/>
      <c r="J5" s="162"/>
      <c r="K5" s="163" t="s">
        <v>64</v>
      </c>
      <c r="L5" s="163" t="s">
        <v>64</v>
      </c>
    </row>
    <row r="6" spans="1:19" ht="23.25" customHeight="1" x14ac:dyDescent="0.2">
      <c r="A6" s="250" t="s">
        <v>65</v>
      </c>
      <c r="B6" s="251" t="s">
        <v>66</v>
      </c>
      <c r="C6" s="252" t="s">
        <v>94</v>
      </c>
      <c r="D6" s="254" t="s">
        <v>95</v>
      </c>
      <c r="E6" s="255"/>
      <c r="F6" s="255"/>
      <c r="G6" s="255"/>
      <c r="H6" s="255"/>
      <c r="I6" s="255"/>
      <c r="J6" s="255"/>
      <c r="K6" s="256"/>
      <c r="L6" s="163"/>
    </row>
    <row r="7" spans="1:19" ht="26.25" customHeight="1" x14ac:dyDescent="0.2">
      <c r="A7" s="250"/>
      <c r="B7" s="251"/>
      <c r="C7" s="253"/>
      <c r="D7" s="165">
        <v>21947</v>
      </c>
      <c r="E7" s="165">
        <v>21976</v>
      </c>
      <c r="F7" s="165">
        <v>22007</v>
      </c>
      <c r="G7" s="165">
        <v>22037</v>
      </c>
      <c r="H7" s="165">
        <v>22068</v>
      </c>
      <c r="I7" s="165">
        <v>22098</v>
      </c>
      <c r="J7" s="165">
        <v>22129</v>
      </c>
      <c r="K7" s="165">
        <v>22160</v>
      </c>
      <c r="L7" s="166" t="s">
        <v>96</v>
      </c>
    </row>
    <row r="8" spans="1:19" s="169" customFormat="1" ht="42" x14ac:dyDescent="0.2">
      <c r="A8" s="167" t="s">
        <v>68</v>
      </c>
      <c r="B8" s="168">
        <f>SUM(B9:B30)</f>
        <v>234185000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N8" s="170"/>
      <c r="O8" s="170" t="s">
        <v>54</v>
      </c>
      <c r="P8" s="170" t="s">
        <v>55</v>
      </c>
      <c r="Q8" s="170" t="s">
        <v>56</v>
      </c>
      <c r="R8" s="170" t="s">
        <v>57</v>
      </c>
      <c r="S8" s="170" t="s">
        <v>52</v>
      </c>
    </row>
    <row r="9" spans="1:19" x14ac:dyDescent="0.2">
      <c r="A9" s="171" t="s">
        <v>97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N9" s="173" t="s">
        <v>69</v>
      </c>
      <c r="O9" s="174"/>
      <c r="P9" s="174" t="e">
        <f>SUM(#REF!)</f>
        <v>#REF!</v>
      </c>
      <c r="Q9" s="174" t="e">
        <f>SUM(#REF!,B10:B10)</f>
        <v>#REF!</v>
      </c>
      <c r="R9" s="175"/>
      <c r="S9" s="174" t="e">
        <f>SUM(O9:R9)</f>
        <v>#REF!</v>
      </c>
    </row>
    <row r="10" spans="1:19" x14ac:dyDescent="0.2">
      <c r="A10" s="171" t="s">
        <v>98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</row>
    <row r="11" spans="1:19" x14ac:dyDescent="0.2">
      <c r="A11" s="171" t="s">
        <v>99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</row>
    <row r="12" spans="1:19" s="178" customFormat="1" x14ac:dyDescent="0.2">
      <c r="A12" s="176" t="s">
        <v>93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:19" ht="42" x14ac:dyDescent="0.2">
      <c r="A13" s="179" t="s">
        <v>100</v>
      </c>
      <c r="B13" s="172">
        <v>5000000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>
        <v>0</v>
      </c>
    </row>
    <row r="14" spans="1:19" ht="42" x14ac:dyDescent="0.2">
      <c r="A14" s="179" t="s">
        <v>101</v>
      </c>
      <c r="B14" s="172">
        <v>4000000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>
        <v>0</v>
      </c>
    </row>
    <row r="15" spans="1:19" ht="42" x14ac:dyDescent="0.2">
      <c r="A15" s="179" t="s">
        <v>102</v>
      </c>
      <c r="B15" s="172">
        <v>6000000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>
        <v>0</v>
      </c>
    </row>
    <row r="16" spans="1:19" ht="63" x14ac:dyDescent="0.2">
      <c r="A16" s="179" t="s">
        <v>103</v>
      </c>
      <c r="B16" s="172">
        <v>5000000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>
        <v>0</v>
      </c>
    </row>
    <row r="17" spans="1:19" ht="42" x14ac:dyDescent="0.2">
      <c r="A17" s="179" t="s">
        <v>104</v>
      </c>
      <c r="B17" s="172">
        <v>1355000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>
        <v>0</v>
      </c>
    </row>
    <row r="18" spans="1:19" ht="42" x14ac:dyDescent="0.2">
      <c r="A18" s="179" t="s">
        <v>105</v>
      </c>
      <c r="B18" s="172">
        <v>2000000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>
        <v>0</v>
      </c>
    </row>
    <row r="19" spans="1:19" ht="63" x14ac:dyDescent="0.2">
      <c r="A19" s="179" t="s">
        <v>106</v>
      </c>
      <c r="B19" s="172">
        <v>4440000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>
        <v>0</v>
      </c>
    </row>
    <row r="20" spans="1:19" ht="63" x14ac:dyDescent="0.2">
      <c r="A20" s="179" t="s">
        <v>107</v>
      </c>
      <c r="B20" s="172">
        <v>6390000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>
        <v>0</v>
      </c>
    </row>
    <row r="21" spans="1:19" ht="63" x14ac:dyDescent="0.2">
      <c r="A21" s="179" t="s">
        <v>108</v>
      </c>
      <c r="B21" s="172">
        <v>10000000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>
        <v>0</v>
      </c>
    </row>
    <row r="22" spans="1:19" ht="63" x14ac:dyDescent="0.2">
      <c r="A22" s="179" t="s">
        <v>109</v>
      </c>
      <c r="B22" s="172">
        <v>10000000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>
        <v>0</v>
      </c>
    </row>
    <row r="23" spans="1:19" ht="63" x14ac:dyDescent="0.2">
      <c r="A23" s="179" t="s">
        <v>110</v>
      </c>
      <c r="B23" s="172">
        <v>10000000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>
        <v>0</v>
      </c>
    </row>
    <row r="24" spans="1:19" ht="63" x14ac:dyDescent="0.2">
      <c r="A24" s="179" t="s">
        <v>111</v>
      </c>
      <c r="B24" s="172">
        <v>10000000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>
        <v>0</v>
      </c>
    </row>
    <row r="25" spans="1:19" ht="63" x14ac:dyDescent="0.2">
      <c r="A25" s="179" t="s">
        <v>112</v>
      </c>
      <c r="B25" s="172">
        <v>10000000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>
        <v>0</v>
      </c>
    </row>
    <row r="26" spans="1:19" ht="63" x14ac:dyDescent="0.2">
      <c r="A26" s="179" t="s">
        <v>113</v>
      </c>
      <c r="B26" s="172">
        <v>10000000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>
        <v>0</v>
      </c>
    </row>
    <row r="27" spans="1:19" ht="63" x14ac:dyDescent="0.2">
      <c r="A27" s="179" t="s">
        <v>114</v>
      </c>
      <c r="B27" s="172">
        <v>10000000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>
        <v>0</v>
      </c>
    </row>
    <row r="28" spans="1:19" ht="84" x14ac:dyDescent="0.2">
      <c r="A28" s="179" t="s">
        <v>115</v>
      </c>
      <c r="B28" s="172">
        <v>50000000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>
        <v>0</v>
      </c>
    </row>
    <row r="29" spans="1:19" ht="84" x14ac:dyDescent="0.2">
      <c r="A29" s="179" t="s">
        <v>116</v>
      </c>
      <c r="B29" s="172">
        <v>45000000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>
        <v>0</v>
      </c>
    </row>
    <row r="30" spans="1:19" ht="63" x14ac:dyDescent="0.2">
      <c r="A30" s="179" t="s">
        <v>117</v>
      </c>
      <c r="B30" s="172">
        <v>35000000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>
        <v>0</v>
      </c>
    </row>
    <row r="31" spans="1:19" s="169" customFormat="1" x14ac:dyDescent="0.2">
      <c r="A31" s="167" t="s">
        <v>71</v>
      </c>
      <c r="B31" s="168">
        <f>SUM(B32:B88)</f>
        <v>150779600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N31" s="170"/>
      <c r="O31" s="170" t="s">
        <v>54</v>
      </c>
      <c r="P31" s="170" t="s">
        <v>55</v>
      </c>
      <c r="Q31" s="170" t="s">
        <v>56</v>
      </c>
      <c r="R31" s="170" t="s">
        <v>57</v>
      </c>
      <c r="S31" s="170" t="s">
        <v>52</v>
      </c>
    </row>
    <row r="32" spans="1:19" x14ac:dyDescent="0.2">
      <c r="A32" s="171" t="s">
        <v>118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N32" s="173" t="s">
        <v>69</v>
      </c>
      <c r="O32" s="174" t="e">
        <f>SUM(#REF!,#REF!,#REF!)</f>
        <v>#REF!</v>
      </c>
      <c r="P32" s="174" t="e">
        <f>SUM(#REF!,#REF!,#REF!)</f>
        <v>#REF!</v>
      </c>
      <c r="Q32" s="174" t="e">
        <f>SUM(#REF!,#REF!,#REF!)</f>
        <v>#REF!</v>
      </c>
      <c r="R32" s="174">
        <f>SUM(B33:B35,B37:B53,B55:B61)</f>
        <v>110041400</v>
      </c>
      <c r="S32" s="174" t="e">
        <f>SUM(O32:R32)</f>
        <v>#REF!</v>
      </c>
    </row>
    <row r="33" spans="1:19" s="178" customFormat="1" x14ac:dyDescent="0.2">
      <c r="A33" s="176" t="s">
        <v>93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N33" s="180" t="s">
        <v>70</v>
      </c>
      <c r="O33" s="181" t="e">
        <f>SUM(#REF!,#REF!)</f>
        <v>#REF!</v>
      </c>
      <c r="P33" s="181" t="e">
        <f>SUM(#REF!)</f>
        <v>#REF!</v>
      </c>
      <c r="Q33" s="181" t="e">
        <f>SUM(#REF!,#REF!)</f>
        <v>#REF!</v>
      </c>
      <c r="R33" s="181">
        <f>SUM(B63:B84,B86:B88)</f>
        <v>40738200</v>
      </c>
      <c r="S33" s="181" t="e">
        <f>SUM(O33:R33)</f>
        <v>#REF!</v>
      </c>
    </row>
    <row r="34" spans="1:19" ht="42" x14ac:dyDescent="0.2">
      <c r="A34" s="179" t="s">
        <v>119</v>
      </c>
      <c r="B34" s="172">
        <v>18000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>
        <v>0</v>
      </c>
      <c r="N34" s="173" t="s">
        <v>52</v>
      </c>
      <c r="O34" s="174" t="e">
        <f>SUM(O32:O33)</f>
        <v>#REF!</v>
      </c>
      <c r="P34" s="174" t="e">
        <f t="shared" ref="P34:R34" si="0">SUM(P32:P33)</f>
        <v>#REF!</v>
      </c>
      <c r="Q34" s="174" t="e">
        <f t="shared" si="0"/>
        <v>#REF!</v>
      </c>
      <c r="R34" s="174">
        <f t="shared" si="0"/>
        <v>150779600</v>
      </c>
      <c r="S34" s="174" t="e">
        <f>SUM(S32:S33)</f>
        <v>#REF!</v>
      </c>
    </row>
    <row r="35" spans="1:19" ht="42" x14ac:dyDescent="0.2">
      <c r="A35" s="179" t="s">
        <v>120</v>
      </c>
      <c r="B35" s="172">
        <v>133200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>
        <v>0</v>
      </c>
    </row>
    <row r="36" spans="1:19" x14ac:dyDescent="0.2">
      <c r="A36" s="171" t="s">
        <v>97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</row>
    <row r="37" spans="1:19" s="178" customFormat="1" x14ac:dyDescent="0.2">
      <c r="A37" s="176" t="s">
        <v>93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</row>
    <row r="38" spans="1:19" x14ac:dyDescent="0.2">
      <c r="A38" s="179" t="s">
        <v>121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</row>
    <row r="39" spans="1:19" x14ac:dyDescent="0.2">
      <c r="A39" s="182" t="s">
        <v>122</v>
      </c>
      <c r="B39" s="172">
        <v>664000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>
        <v>0</v>
      </c>
    </row>
    <row r="40" spans="1:19" x14ac:dyDescent="0.2">
      <c r="A40" s="182" t="s">
        <v>123</v>
      </c>
      <c r="B40" s="172">
        <v>7500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>
        <v>0</v>
      </c>
    </row>
    <row r="41" spans="1:19" ht="42" x14ac:dyDescent="0.2">
      <c r="A41" s="182" t="s">
        <v>124</v>
      </c>
      <c r="B41" s="172">
        <v>120000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>
        <v>0</v>
      </c>
    </row>
    <row r="42" spans="1:19" ht="42" x14ac:dyDescent="0.2">
      <c r="A42" s="182" t="s">
        <v>125</v>
      </c>
      <c r="B42" s="172">
        <v>1200000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>
        <v>0</v>
      </c>
    </row>
    <row r="43" spans="1:19" ht="42" x14ac:dyDescent="0.2">
      <c r="A43" s="182" t="s">
        <v>126</v>
      </c>
      <c r="B43" s="172">
        <v>240000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>
        <v>0</v>
      </c>
    </row>
    <row r="44" spans="1:19" ht="42" x14ac:dyDescent="0.2">
      <c r="A44" s="182" t="s">
        <v>127</v>
      </c>
      <c r="B44" s="172">
        <v>50000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>
        <v>0</v>
      </c>
    </row>
    <row r="45" spans="1:19" ht="42" x14ac:dyDescent="0.2">
      <c r="A45" s="182" t="s">
        <v>128</v>
      </c>
      <c r="B45" s="172">
        <v>19000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>
        <v>0</v>
      </c>
    </row>
    <row r="46" spans="1:19" ht="42" x14ac:dyDescent="0.2">
      <c r="A46" s="182" t="s">
        <v>129</v>
      </c>
      <c r="B46" s="172">
        <v>153800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>
        <v>0</v>
      </c>
    </row>
    <row r="47" spans="1:19" ht="42" x14ac:dyDescent="0.2">
      <c r="A47" s="182" t="s">
        <v>130</v>
      </c>
      <c r="B47" s="172">
        <v>370000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>
        <v>0</v>
      </c>
    </row>
    <row r="48" spans="1:19" x14ac:dyDescent="0.2">
      <c r="A48" s="179" t="s">
        <v>131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</row>
    <row r="49" spans="1:12" ht="42" x14ac:dyDescent="0.2">
      <c r="A49" s="182" t="s">
        <v>132</v>
      </c>
      <c r="B49" s="172">
        <v>1685500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>
        <v>0</v>
      </c>
    </row>
    <row r="50" spans="1:12" x14ac:dyDescent="0.2">
      <c r="A50" s="179" t="s">
        <v>133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</row>
    <row r="51" spans="1:12" x14ac:dyDescent="0.2">
      <c r="A51" s="182" t="s">
        <v>134</v>
      </c>
      <c r="B51" s="172">
        <v>246000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>
        <v>0</v>
      </c>
    </row>
    <row r="52" spans="1:12" ht="42" x14ac:dyDescent="0.2">
      <c r="A52" s="182" t="s">
        <v>135</v>
      </c>
      <c r="B52" s="172">
        <v>621000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>
        <v>0</v>
      </c>
    </row>
    <row r="53" spans="1:12" x14ac:dyDescent="0.2">
      <c r="A53" s="182" t="s">
        <v>136</v>
      </c>
      <c r="B53" s="172">
        <v>365000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>
        <v>0</v>
      </c>
    </row>
    <row r="54" spans="1:12" x14ac:dyDescent="0.2">
      <c r="A54" s="171" t="s">
        <v>98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</row>
    <row r="55" spans="1:12" s="178" customFormat="1" x14ac:dyDescent="0.2">
      <c r="A55" s="176" t="s">
        <v>93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</row>
    <row r="56" spans="1:12" x14ac:dyDescent="0.2">
      <c r="A56" s="179" t="s">
        <v>137</v>
      </c>
      <c r="B56" s="172">
        <v>3355500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>
        <v>0</v>
      </c>
    </row>
    <row r="57" spans="1:12" x14ac:dyDescent="0.2">
      <c r="A57" s="179" t="s">
        <v>138</v>
      </c>
      <c r="B57" s="172">
        <v>100009700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>
        <v>0</v>
      </c>
    </row>
    <row r="58" spans="1:12" x14ac:dyDescent="0.2">
      <c r="A58" s="179" t="s">
        <v>139</v>
      </c>
      <c r="B58" s="172">
        <v>362400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>
        <v>0</v>
      </c>
    </row>
    <row r="59" spans="1:12" x14ac:dyDescent="0.2">
      <c r="A59" s="179" t="s">
        <v>140</v>
      </c>
      <c r="B59" s="172">
        <v>285800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>
        <v>0</v>
      </c>
    </row>
    <row r="60" spans="1:12" x14ac:dyDescent="0.2">
      <c r="A60" s="179" t="s">
        <v>141</v>
      </c>
      <c r="B60" s="172">
        <v>121000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>
        <v>0</v>
      </c>
    </row>
    <row r="61" spans="1:12" x14ac:dyDescent="0.2">
      <c r="A61" s="179" t="s">
        <v>142</v>
      </c>
      <c r="B61" s="172">
        <v>14000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72">
        <v>0</v>
      </c>
    </row>
    <row r="62" spans="1:12" x14ac:dyDescent="0.2">
      <c r="A62" s="171" t="s">
        <v>143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</row>
    <row r="63" spans="1:12" s="178" customFormat="1" x14ac:dyDescent="0.2">
      <c r="A63" s="176" t="s">
        <v>93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</row>
    <row r="64" spans="1:12" ht="42" x14ac:dyDescent="0.2">
      <c r="A64" s="179" t="s">
        <v>144</v>
      </c>
      <c r="B64" s="172">
        <v>50000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>
        <v>0</v>
      </c>
    </row>
    <row r="65" spans="1:12" ht="63" x14ac:dyDescent="0.2">
      <c r="A65" s="179" t="s">
        <v>145</v>
      </c>
      <c r="B65" s="172">
        <v>130000</v>
      </c>
      <c r="C65" s="172"/>
      <c r="D65" s="172"/>
      <c r="E65" s="172"/>
      <c r="F65" s="172"/>
      <c r="G65" s="172"/>
      <c r="H65" s="172"/>
      <c r="I65" s="172"/>
      <c r="J65" s="172"/>
      <c r="K65" s="172"/>
      <c r="L65" s="172">
        <v>0</v>
      </c>
    </row>
    <row r="66" spans="1:12" ht="42" x14ac:dyDescent="0.2">
      <c r="A66" s="179" t="s">
        <v>146</v>
      </c>
      <c r="B66" s="172">
        <v>30000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72">
        <v>0</v>
      </c>
    </row>
    <row r="67" spans="1:12" ht="42" x14ac:dyDescent="0.2">
      <c r="A67" s="179" t="s">
        <v>147</v>
      </c>
      <c r="B67" s="172">
        <v>25000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>
        <v>0</v>
      </c>
    </row>
    <row r="68" spans="1:12" ht="42" x14ac:dyDescent="0.2">
      <c r="A68" s="179" t="s">
        <v>148</v>
      </c>
      <c r="B68" s="172">
        <v>32000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>
        <v>0</v>
      </c>
    </row>
    <row r="69" spans="1:12" ht="42" x14ac:dyDescent="0.2">
      <c r="A69" s="179" t="s">
        <v>149</v>
      </c>
      <c r="B69" s="172">
        <v>24500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>
        <v>0</v>
      </c>
    </row>
    <row r="70" spans="1:12" ht="42" x14ac:dyDescent="0.2">
      <c r="A70" s="179" t="s">
        <v>150</v>
      </c>
      <c r="B70" s="172">
        <v>10000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>
        <v>0</v>
      </c>
    </row>
    <row r="71" spans="1:12" ht="42" x14ac:dyDescent="0.2">
      <c r="A71" s="179" t="s">
        <v>151</v>
      </c>
      <c r="B71" s="172">
        <v>450000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>
        <v>0</v>
      </c>
    </row>
    <row r="72" spans="1:12" ht="63" x14ac:dyDescent="0.2">
      <c r="A72" s="179" t="s">
        <v>152</v>
      </c>
      <c r="B72" s="172">
        <v>1125000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2">
        <v>0</v>
      </c>
    </row>
    <row r="73" spans="1:12" ht="42" x14ac:dyDescent="0.2">
      <c r="A73" s="179" t="s">
        <v>153</v>
      </c>
      <c r="B73" s="172">
        <v>600000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>
        <v>0</v>
      </c>
    </row>
    <row r="74" spans="1:12" ht="42" x14ac:dyDescent="0.2">
      <c r="A74" s="179" t="s">
        <v>154</v>
      </c>
      <c r="B74" s="172">
        <v>500000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>
        <v>0</v>
      </c>
    </row>
    <row r="75" spans="1:12" ht="42" x14ac:dyDescent="0.2">
      <c r="A75" s="179" t="s">
        <v>155</v>
      </c>
      <c r="B75" s="172">
        <v>2375000</v>
      </c>
      <c r="C75" s="172"/>
      <c r="D75" s="172"/>
      <c r="E75" s="172"/>
      <c r="F75" s="172"/>
      <c r="G75" s="172"/>
      <c r="H75" s="172"/>
      <c r="I75" s="172"/>
      <c r="J75" s="172"/>
      <c r="K75" s="172"/>
      <c r="L75" s="172">
        <v>0</v>
      </c>
    </row>
    <row r="76" spans="1:12" ht="42" x14ac:dyDescent="0.2">
      <c r="A76" s="179" t="s">
        <v>156</v>
      </c>
      <c r="B76" s="172">
        <v>500000</v>
      </c>
      <c r="C76" s="172"/>
      <c r="D76" s="172"/>
      <c r="E76" s="172"/>
      <c r="F76" s="172"/>
      <c r="G76" s="172"/>
      <c r="H76" s="172"/>
      <c r="I76" s="172"/>
      <c r="J76" s="172"/>
      <c r="K76" s="172"/>
      <c r="L76" s="172">
        <v>0</v>
      </c>
    </row>
    <row r="77" spans="1:12" x14ac:dyDescent="0.2">
      <c r="A77" s="179" t="s">
        <v>157</v>
      </c>
      <c r="B77" s="172">
        <v>375000</v>
      </c>
      <c r="C77" s="172"/>
      <c r="D77" s="172"/>
      <c r="E77" s="172"/>
      <c r="F77" s="172"/>
      <c r="G77" s="172"/>
      <c r="H77" s="172"/>
      <c r="I77" s="172"/>
      <c r="J77" s="172"/>
      <c r="K77" s="172"/>
      <c r="L77" s="172">
        <v>0</v>
      </c>
    </row>
    <row r="78" spans="1:12" x14ac:dyDescent="0.2">
      <c r="A78" s="179" t="s">
        <v>158</v>
      </c>
      <c r="B78" s="172">
        <v>400000</v>
      </c>
      <c r="C78" s="172"/>
      <c r="D78" s="172"/>
      <c r="E78" s="172"/>
      <c r="F78" s="172"/>
      <c r="G78" s="172"/>
      <c r="H78" s="172"/>
      <c r="I78" s="172"/>
      <c r="J78" s="172"/>
      <c r="K78" s="172"/>
      <c r="L78" s="172">
        <v>0</v>
      </c>
    </row>
    <row r="79" spans="1:12" x14ac:dyDescent="0.2">
      <c r="A79" s="179" t="s">
        <v>159</v>
      </c>
      <c r="B79" s="172">
        <v>87500</v>
      </c>
      <c r="C79" s="172"/>
      <c r="D79" s="172"/>
      <c r="E79" s="172"/>
      <c r="F79" s="172"/>
      <c r="G79" s="172"/>
      <c r="H79" s="172"/>
      <c r="I79" s="172"/>
      <c r="J79" s="172"/>
      <c r="K79" s="172"/>
      <c r="L79" s="172">
        <v>0</v>
      </c>
    </row>
    <row r="80" spans="1:12" x14ac:dyDescent="0.2">
      <c r="A80" s="179" t="s">
        <v>160</v>
      </c>
      <c r="B80" s="172">
        <v>137500</v>
      </c>
      <c r="C80" s="172"/>
      <c r="D80" s="172"/>
      <c r="E80" s="172"/>
      <c r="F80" s="172"/>
      <c r="G80" s="172"/>
      <c r="H80" s="172"/>
      <c r="I80" s="172"/>
      <c r="J80" s="172"/>
      <c r="K80" s="172"/>
      <c r="L80" s="172">
        <v>0</v>
      </c>
    </row>
    <row r="81" spans="1:19" x14ac:dyDescent="0.2">
      <c r="A81" s="179" t="s">
        <v>161</v>
      </c>
      <c r="B81" s="172">
        <v>3250000</v>
      </c>
      <c r="C81" s="172"/>
      <c r="D81" s="172"/>
      <c r="E81" s="172"/>
      <c r="F81" s="172"/>
      <c r="G81" s="172"/>
      <c r="H81" s="172"/>
      <c r="I81" s="172"/>
      <c r="J81" s="172"/>
      <c r="K81" s="172"/>
      <c r="L81" s="172">
        <v>0</v>
      </c>
    </row>
    <row r="82" spans="1:19" ht="42" x14ac:dyDescent="0.2">
      <c r="A82" s="179" t="s">
        <v>162</v>
      </c>
      <c r="B82" s="172">
        <v>40000</v>
      </c>
      <c r="C82" s="172"/>
      <c r="D82" s="172"/>
      <c r="E82" s="172"/>
      <c r="F82" s="172"/>
      <c r="G82" s="172"/>
      <c r="H82" s="172"/>
      <c r="I82" s="172"/>
      <c r="J82" s="172"/>
      <c r="K82" s="172"/>
      <c r="L82" s="172">
        <v>0</v>
      </c>
    </row>
    <row r="83" spans="1:19" ht="84" x14ac:dyDescent="0.2">
      <c r="A83" s="179" t="s">
        <v>163</v>
      </c>
      <c r="B83" s="172">
        <v>430000</v>
      </c>
      <c r="C83" s="172"/>
      <c r="D83" s="172"/>
      <c r="E83" s="172"/>
      <c r="F83" s="172"/>
      <c r="G83" s="172"/>
      <c r="H83" s="172"/>
      <c r="I83" s="172"/>
      <c r="J83" s="172"/>
      <c r="K83" s="172"/>
      <c r="L83" s="172">
        <v>0</v>
      </c>
    </row>
    <row r="84" spans="1:19" ht="42" x14ac:dyDescent="0.2">
      <c r="A84" s="179" t="s">
        <v>164</v>
      </c>
      <c r="B84" s="172">
        <v>450000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>
        <v>0</v>
      </c>
    </row>
    <row r="85" spans="1:19" x14ac:dyDescent="0.2">
      <c r="A85" s="171" t="s">
        <v>99</v>
      </c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</row>
    <row r="86" spans="1:19" s="178" customFormat="1" x14ac:dyDescent="0.2">
      <c r="A86" s="176" t="s">
        <v>93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</row>
    <row r="87" spans="1:19" ht="42" x14ac:dyDescent="0.2">
      <c r="A87" s="179" t="s">
        <v>165</v>
      </c>
      <c r="B87" s="172">
        <v>29366700</v>
      </c>
      <c r="C87" s="172"/>
      <c r="D87" s="172"/>
      <c r="E87" s="172"/>
      <c r="F87" s="172"/>
      <c r="G87" s="172"/>
      <c r="H87" s="172"/>
      <c r="I87" s="172"/>
      <c r="J87" s="172"/>
      <c r="K87" s="172"/>
      <c r="L87" s="172">
        <v>0</v>
      </c>
    </row>
    <row r="88" spans="1:19" ht="42" x14ac:dyDescent="0.2">
      <c r="A88" s="179" t="s">
        <v>166</v>
      </c>
      <c r="B88" s="172">
        <v>350000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>
        <v>0</v>
      </c>
    </row>
    <row r="89" spans="1:19" s="169" customFormat="1" x14ac:dyDescent="0.2">
      <c r="A89" s="167" t="s">
        <v>72</v>
      </c>
      <c r="B89" s="168">
        <f>SUM(B90:B107)</f>
        <v>1400000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N89" s="170"/>
      <c r="O89" s="170" t="s">
        <v>54</v>
      </c>
      <c r="P89" s="170" t="s">
        <v>55</v>
      </c>
      <c r="Q89" s="170" t="s">
        <v>56</v>
      </c>
      <c r="R89" s="170" t="s">
        <v>57</v>
      </c>
      <c r="S89" s="170" t="s">
        <v>52</v>
      </c>
    </row>
    <row r="90" spans="1:19" x14ac:dyDescent="0.2">
      <c r="A90" s="171" t="s">
        <v>118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N90" s="173" t="s">
        <v>69</v>
      </c>
      <c r="O90" s="174" t="e">
        <f>SUM(#REF!,#REF!,#REF!)</f>
        <v>#REF!</v>
      </c>
      <c r="P90" s="174" t="e">
        <f>SUM(#REF!,#REF!,#REF!)</f>
        <v>#REF!</v>
      </c>
      <c r="Q90" s="174" t="e">
        <f>SUM(#REF!,#REF!,#REF!)</f>
        <v>#REF!</v>
      </c>
      <c r="R90" s="174">
        <f>SUM(B92,B94:B102,B105)</f>
        <v>1400000</v>
      </c>
      <c r="S90" s="174" t="e">
        <f>SUM(O90:R90)</f>
        <v>#REF!</v>
      </c>
    </row>
    <row r="91" spans="1:19" s="178" customFormat="1" x14ac:dyDescent="0.2">
      <c r="A91" s="176" t="s">
        <v>93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N91" s="180" t="s">
        <v>70</v>
      </c>
      <c r="O91" s="181" t="e">
        <f>SUM(#REF!,#REF!)</f>
        <v>#REF!</v>
      </c>
      <c r="P91" s="181" t="e">
        <f>SUM(#REF!,#REF!)</f>
        <v>#REF!</v>
      </c>
      <c r="Q91" s="181" t="e">
        <f>SUM(#REF!)</f>
        <v>#REF!</v>
      </c>
      <c r="R91" s="181"/>
      <c r="S91" s="181" t="e">
        <f>SUM(O91:R91)</f>
        <v>#REF!</v>
      </c>
    </row>
    <row r="92" spans="1:19" ht="42" x14ac:dyDescent="0.2">
      <c r="A92" s="179" t="s">
        <v>120</v>
      </c>
      <c r="B92" s="172">
        <v>24000</v>
      </c>
      <c r="C92" s="172"/>
      <c r="D92" s="172"/>
      <c r="E92" s="172"/>
      <c r="F92" s="172"/>
      <c r="G92" s="172"/>
      <c r="H92" s="172"/>
      <c r="I92" s="172"/>
      <c r="J92" s="172"/>
      <c r="K92" s="172"/>
      <c r="L92" s="172">
        <v>0</v>
      </c>
      <c r="N92" s="173" t="s">
        <v>52</v>
      </c>
      <c r="O92" s="174" t="e">
        <f>SUM(O90:O91)</f>
        <v>#REF!</v>
      </c>
      <c r="P92" s="174" t="e">
        <f t="shared" ref="P92:R92" si="1">SUM(P90:P91)</f>
        <v>#REF!</v>
      </c>
      <c r="Q92" s="174" t="e">
        <f t="shared" si="1"/>
        <v>#REF!</v>
      </c>
      <c r="R92" s="174">
        <f t="shared" si="1"/>
        <v>1400000</v>
      </c>
      <c r="S92" s="174" t="e">
        <f>SUM(S90:S91)</f>
        <v>#REF!</v>
      </c>
    </row>
    <row r="93" spans="1:19" x14ac:dyDescent="0.2">
      <c r="A93" s="171" t="s">
        <v>97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</row>
    <row r="94" spans="1:19" s="178" customFormat="1" x14ac:dyDescent="0.2">
      <c r="A94" s="176" t="s">
        <v>93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</row>
    <row r="95" spans="1:19" x14ac:dyDescent="0.2">
      <c r="A95" s="179" t="s">
        <v>121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</row>
    <row r="96" spans="1:19" x14ac:dyDescent="0.2">
      <c r="A96" s="182" t="s">
        <v>167</v>
      </c>
      <c r="B96" s="172">
        <v>240000</v>
      </c>
      <c r="C96" s="172"/>
      <c r="D96" s="172"/>
      <c r="E96" s="172"/>
      <c r="F96" s="172"/>
      <c r="G96" s="172"/>
      <c r="H96" s="172"/>
      <c r="I96" s="172"/>
      <c r="J96" s="172"/>
      <c r="K96" s="172"/>
      <c r="L96" s="172">
        <v>0</v>
      </c>
    </row>
    <row r="97" spans="1:19" x14ac:dyDescent="0.2">
      <c r="A97" s="179" t="s">
        <v>131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</row>
    <row r="98" spans="1:19" ht="42" x14ac:dyDescent="0.2">
      <c r="A98" s="182" t="s">
        <v>132</v>
      </c>
      <c r="B98" s="172">
        <v>562000</v>
      </c>
      <c r="C98" s="172"/>
      <c r="D98" s="172"/>
      <c r="E98" s="172"/>
      <c r="F98" s="172"/>
      <c r="G98" s="172"/>
      <c r="H98" s="172"/>
      <c r="I98" s="172"/>
      <c r="J98" s="172"/>
      <c r="K98" s="172"/>
      <c r="L98" s="172">
        <v>0</v>
      </c>
    </row>
    <row r="99" spans="1:19" x14ac:dyDescent="0.2">
      <c r="A99" s="179" t="s">
        <v>133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</row>
    <row r="100" spans="1:19" x14ac:dyDescent="0.2">
      <c r="A100" s="182" t="s">
        <v>134</v>
      </c>
      <c r="B100" s="172">
        <v>144000</v>
      </c>
      <c r="C100" s="172"/>
      <c r="D100" s="172"/>
      <c r="E100" s="172"/>
      <c r="F100" s="172"/>
      <c r="G100" s="172"/>
      <c r="H100" s="172"/>
      <c r="I100" s="172"/>
      <c r="J100" s="172"/>
      <c r="K100" s="172"/>
      <c r="L100" s="172">
        <v>0</v>
      </c>
    </row>
    <row r="101" spans="1:19" ht="42" x14ac:dyDescent="0.2">
      <c r="A101" s="182" t="s">
        <v>135</v>
      </c>
      <c r="B101" s="172">
        <v>150000</v>
      </c>
      <c r="C101" s="172"/>
      <c r="D101" s="172"/>
      <c r="E101" s="172"/>
      <c r="F101" s="172"/>
      <c r="G101" s="172"/>
      <c r="H101" s="172"/>
      <c r="I101" s="172"/>
      <c r="J101" s="172"/>
      <c r="K101" s="172"/>
      <c r="L101" s="172">
        <v>0</v>
      </c>
    </row>
    <row r="102" spans="1:19" ht="42" x14ac:dyDescent="0.2">
      <c r="A102" s="179" t="s">
        <v>168</v>
      </c>
      <c r="B102" s="172">
        <v>200000</v>
      </c>
      <c r="C102" s="172"/>
      <c r="D102" s="172"/>
      <c r="E102" s="172"/>
      <c r="F102" s="172"/>
      <c r="G102" s="172"/>
      <c r="H102" s="172"/>
      <c r="I102" s="172"/>
      <c r="J102" s="172"/>
      <c r="K102" s="172"/>
      <c r="L102" s="172">
        <v>0</v>
      </c>
    </row>
    <row r="103" spans="1:19" x14ac:dyDescent="0.2">
      <c r="A103" s="171" t="s">
        <v>98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</row>
    <row r="104" spans="1:19" s="178" customFormat="1" x14ac:dyDescent="0.2">
      <c r="A104" s="176" t="s">
        <v>93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</row>
    <row r="105" spans="1:19" x14ac:dyDescent="0.2">
      <c r="A105" s="179" t="s">
        <v>137</v>
      </c>
      <c r="B105" s="172">
        <v>80000</v>
      </c>
      <c r="C105" s="172"/>
      <c r="D105" s="172"/>
      <c r="E105" s="172"/>
      <c r="F105" s="172"/>
      <c r="G105" s="172"/>
      <c r="H105" s="172"/>
      <c r="I105" s="172"/>
      <c r="J105" s="172"/>
      <c r="K105" s="172"/>
      <c r="L105" s="172">
        <v>0</v>
      </c>
    </row>
    <row r="106" spans="1:19" x14ac:dyDescent="0.2">
      <c r="A106" s="171" t="s">
        <v>143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</row>
    <row r="107" spans="1:19" x14ac:dyDescent="0.2">
      <c r="A107" s="171" t="s">
        <v>99</v>
      </c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</row>
    <row r="108" spans="1:19" s="169" customFormat="1" ht="42" x14ac:dyDescent="0.2">
      <c r="A108" s="167" t="s">
        <v>73</v>
      </c>
      <c r="B108" s="168">
        <f>SUM(B109:B124)</f>
        <v>17021300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N108" s="170"/>
      <c r="O108" s="170" t="s">
        <v>54</v>
      </c>
      <c r="P108" s="170" t="s">
        <v>55</v>
      </c>
      <c r="Q108" s="170" t="s">
        <v>56</v>
      </c>
      <c r="R108" s="170" t="s">
        <v>57</v>
      </c>
      <c r="S108" s="170" t="s">
        <v>52</v>
      </c>
    </row>
    <row r="109" spans="1:19" x14ac:dyDescent="0.2">
      <c r="A109" s="171" t="s">
        <v>118</v>
      </c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N109" s="173" t="s">
        <v>69</v>
      </c>
      <c r="O109" s="174" t="e">
        <f>SUM(#REF!,#REF!)</f>
        <v>#REF!</v>
      </c>
      <c r="P109" s="174" t="e">
        <f>SUM(#REF!,#REF!,#REF!)</f>
        <v>#REF!</v>
      </c>
      <c r="Q109" s="174" t="e">
        <f>SUM(#REF!)</f>
        <v>#REF!</v>
      </c>
      <c r="R109" s="174">
        <f>SUM(B111,B113:B115,B117:B120)</f>
        <v>2245300</v>
      </c>
      <c r="S109" s="174" t="e">
        <f>SUM(O109:R109)</f>
        <v>#REF!</v>
      </c>
    </row>
    <row r="110" spans="1:19" s="178" customFormat="1" x14ac:dyDescent="0.2">
      <c r="A110" s="176" t="s">
        <v>93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N110" s="180" t="s">
        <v>70</v>
      </c>
      <c r="O110" s="181" t="e">
        <f>SUM(#REF!,#REF!)</f>
        <v>#REF!</v>
      </c>
      <c r="P110" s="181" t="e">
        <f>SUM(#REF!,#REF!)</f>
        <v>#REF!</v>
      </c>
      <c r="Q110" s="181" t="e">
        <f>SUM(#REF!)</f>
        <v>#REF!</v>
      </c>
      <c r="R110" s="181">
        <f>SUM(B122:B123)</f>
        <v>14776000</v>
      </c>
      <c r="S110" s="181" t="e">
        <f>SUM(O110:R110)</f>
        <v>#REF!</v>
      </c>
    </row>
    <row r="111" spans="1:19" ht="42" x14ac:dyDescent="0.2">
      <c r="A111" s="179" t="s">
        <v>119</v>
      </c>
      <c r="B111" s="172">
        <v>1089300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2">
        <v>0</v>
      </c>
      <c r="N111" s="173" t="s">
        <v>52</v>
      </c>
      <c r="O111" s="174" t="e">
        <f>SUM(O109:O110)</f>
        <v>#REF!</v>
      </c>
      <c r="P111" s="174" t="e">
        <f t="shared" ref="P111:R111" si="2">SUM(P109:P110)</f>
        <v>#REF!</v>
      </c>
      <c r="Q111" s="174" t="e">
        <f t="shared" si="2"/>
        <v>#REF!</v>
      </c>
      <c r="R111" s="174">
        <f t="shared" si="2"/>
        <v>17021300</v>
      </c>
      <c r="S111" s="174" t="e">
        <f>SUM(S109:S110)</f>
        <v>#REF!</v>
      </c>
    </row>
    <row r="112" spans="1:19" x14ac:dyDescent="0.2">
      <c r="A112" s="171" t="s">
        <v>97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</row>
    <row r="113" spans="1:19" s="178" customFormat="1" x14ac:dyDescent="0.2">
      <c r="A113" s="176" t="s">
        <v>93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</row>
    <row r="114" spans="1:19" x14ac:dyDescent="0.2">
      <c r="A114" s="179" t="s">
        <v>133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</row>
    <row r="115" spans="1:19" x14ac:dyDescent="0.2">
      <c r="A115" s="182" t="s">
        <v>136</v>
      </c>
      <c r="B115" s="172">
        <v>417200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>
        <v>0</v>
      </c>
    </row>
    <row r="116" spans="1:19" x14ac:dyDescent="0.2">
      <c r="A116" s="171" t="s">
        <v>98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</row>
    <row r="117" spans="1:19" s="178" customFormat="1" x14ac:dyDescent="0.2">
      <c r="A117" s="176" t="s">
        <v>93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</row>
    <row r="118" spans="1:19" x14ac:dyDescent="0.2">
      <c r="A118" s="179" t="s">
        <v>137</v>
      </c>
      <c r="B118" s="172">
        <v>720000</v>
      </c>
      <c r="C118" s="172"/>
      <c r="D118" s="172"/>
      <c r="E118" s="172"/>
      <c r="F118" s="172"/>
      <c r="G118" s="172"/>
      <c r="H118" s="172"/>
      <c r="I118" s="172"/>
      <c r="J118" s="172"/>
      <c r="K118" s="172"/>
      <c r="L118" s="172">
        <v>0</v>
      </c>
    </row>
    <row r="119" spans="1:19" x14ac:dyDescent="0.2">
      <c r="A119" s="179" t="s">
        <v>139</v>
      </c>
      <c r="B119" s="172">
        <v>10000</v>
      </c>
      <c r="C119" s="172"/>
      <c r="D119" s="172"/>
      <c r="E119" s="172"/>
      <c r="F119" s="172"/>
      <c r="G119" s="172"/>
      <c r="H119" s="172"/>
      <c r="I119" s="172"/>
      <c r="J119" s="172"/>
      <c r="K119" s="172"/>
      <c r="L119" s="172">
        <v>0</v>
      </c>
    </row>
    <row r="120" spans="1:19" x14ac:dyDescent="0.2">
      <c r="A120" s="179" t="s">
        <v>140</v>
      </c>
      <c r="B120" s="172">
        <v>8800</v>
      </c>
      <c r="C120" s="172"/>
      <c r="D120" s="172"/>
      <c r="E120" s="172"/>
      <c r="F120" s="172"/>
      <c r="G120" s="172"/>
      <c r="H120" s="172"/>
      <c r="I120" s="172"/>
      <c r="J120" s="172"/>
      <c r="K120" s="172"/>
      <c r="L120" s="172">
        <v>0</v>
      </c>
    </row>
    <row r="121" spans="1:19" x14ac:dyDescent="0.2">
      <c r="A121" s="171" t="s">
        <v>143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</row>
    <row r="122" spans="1:19" s="178" customFormat="1" x14ac:dyDescent="0.2">
      <c r="A122" s="176" t="s">
        <v>93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</row>
    <row r="123" spans="1:19" ht="42" x14ac:dyDescent="0.2">
      <c r="A123" s="179" t="s">
        <v>169</v>
      </c>
      <c r="B123" s="172">
        <v>14776000</v>
      </c>
      <c r="C123" s="172"/>
      <c r="D123" s="172"/>
      <c r="E123" s="172"/>
      <c r="F123" s="172"/>
      <c r="G123" s="172"/>
      <c r="H123" s="172"/>
      <c r="I123" s="172"/>
      <c r="J123" s="172"/>
      <c r="K123" s="172"/>
      <c r="L123" s="172">
        <v>0</v>
      </c>
    </row>
    <row r="124" spans="1:19" x14ac:dyDescent="0.2">
      <c r="A124" s="171" t="s">
        <v>99</v>
      </c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</row>
    <row r="125" spans="1:19" s="169" customFormat="1" x14ac:dyDescent="0.2">
      <c r="A125" s="167" t="s">
        <v>74</v>
      </c>
      <c r="B125" s="168">
        <f>SUM(B126:B136)</f>
        <v>20100000</v>
      </c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N125" s="170"/>
      <c r="O125" s="170" t="s">
        <v>54</v>
      </c>
      <c r="P125" s="170" t="s">
        <v>55</v>
      </c>
      <c r="Q125" s="170" t="s">
        <v>56</v>
      </c>
      <c r="R125" s="170" t="s">
        <v>57</v>
      </c>
      <c r="S125" s="170" t="s">
        <v>52</v>
      </c>
    </row>
    <row r="126" spans="1:19" x14ac:dyDescent="0.2">
      <c r="A126" s="171" t="s">
        <v>118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N126" s="173" t="s">
        <v>69</v>
      </c>
      <c r="O126" s="174" t="e">
        <f>SUM(#REF!,#REF!,#REF!)</f>
        <v>#REF!</v>
      </c>
      <c r="P126" s="174" t="e">
        <f>SUM(#REF!,#REF!,#REF!)</f>
        <v>#REF!</v>
      </c>
      <c r="Q126" s="174" t="e">
        <f>SUM(#REF!)</f>
        <v>#REF!</v>
      </c>
      <c r="R126" s="174">
        <f>SUM(B128:B133)</f>
        <v>20100000</v>
      </c>
      <c r="S126" s="174" t="e">
        <f>SUM(O126:R126)</f>
        <v>#REF!</v>
      </c>
    </row>
    <row r="127" spans="1:19" x14ac:dyDescent="0.2">
      <c r="A127" s="171" t="s">
        <v>97</v>
      </c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O127" s="162"/>
      <c r="P127" s="162"/>
      <c r="S127" s="162"/>
    </row>
    <row r="128" spans="1:19" s="178" customFormat="1" x14ac:dyDescent="0.2">
      <c r="A128" s="176" t="s">
        <v>93</v>
      </c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</row>
    <row r="129" spans="1:19" x14ac:dyDescent="0.2">
      <c r="A129" s="179" t="s">
        <v>121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</row>
    <row r="130" spans="1:19" ht="42" x14ac:dyDescent="0.2">
      <c r="A130" s="182" t="s">
        <v>170</v>
      </c>
      <c r="B130" s="172">
        <v>10000000</v>
      </c>
      <c r="C130" s="172"/>
      <c r="D130" s="172"/>
      <c r="E130" s="172"/>
      <c r="F130" s="172"/>
      <c r="G130" s="172"/>
      <c r="H130" s="172"/>
      <c r="I130" s="172"/>
      <c r="J130" s="172"/>
      <c r="K130" s="172"/>
      <c r="L130" s="172">
        <v>0</v>
      </c>
    </row>
    <row r="131" spans="1:19" ht="42" x14ac:dyDescent="0.2">
      <c r="A131" s="182" t="s">
        <v>171</v>
      </c>
      <c r="B131" s="172">
        <v>8000000</v>
      </c>
      <c r="C131" s="172"/>
      <c r="D131" s="172"/>
      <c r="E131" s="172"/>
      <c r="F131" s="172"/>
      <c r="G131" s="172"/>
      <c r="H131" s="172"/>
      <c r="I131" s="172"/>
      <c r="J131" s="172"/>
      <c r="K131" s="172"/>
      <c r="L131" s="172">
        <v>0</v>
      </c>
    </row>
    <row r="132" spans="1:19" ht="42" x14ac:dyDescent="0.2">
      <c r="A132" s="182" t="s">
        <v>172</v>
      </c>
      <c r="B132" s="172">
        <v>2000000</v>
      </c>
      <c r="C132" s="172"/>
      <c r="D132" s="172"/>
      <c r="E132" s="172"/>
      <c r="F132" s="172"/>
      <c r="G132" s="172"/>
      <c r="H132" s="172"/>
      <c r="I132" s="172"/>
      <c r="J132" s="172"/>
      <c r="K132" s="172"/>
      <c r="L132" s="172">
        <v>0</v>
      </c>
    </row>
    <row r="133" spans="1:19" ht="42" x14ac:dyDescent="0.2">
      <c r="A133" s="182" t="s">
        <v>173</v>
      </c>
      <c r="B133" s="172">
        <v>100000</v>
      </c>
      <c r="C133" s="172"/>
      <c r="D133" s="172"/>
      <c r="E133" s="172"/>
      <c r="F133" s="172"/>
      <c r="G133" s="172"/>
      <c r="H133" s="172"/>
      <c r="I133" s="172"/>
      <c r="J133" s="172"/>
      <c r="K133" s="172"/>
      <c r="L133" s="172">
        <v>0</v>
      </c>
    </row>
    <row r="134" spans="1:19" x14ac:dyDescent="0.2">
      <c r="A134" s="171" t="s">
        <v>98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</row>
    <row r="135" spans="1:19" x14ac:dyDescent="0.2">
      <c r="A135" s="171" t="s">
        <v>143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</row>
    <row r="136" spans="1:19" x14ac:dyDescent="0.2">
      <c r="A136" s="171" t="s">
        <v>99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</row>
    <row r="137" spans="1:19" s="169" customFormat="1" x14ac:dyDescent="0.2">
      <c r="A137" s="167" t="s">
        <v>75</v>
      </c>
      <c r="B137" s="168">
        <f>SUM(B138:B182)</f>
        <v>11829600</v>
      </c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N137" s="170"/>
      <c r="O137" s="170" t="s">
        <v>54</v>
      </c>
      <c r="P137" s="170" t="s">
        <v>55</v>
      </c>
      <c r="Q137" s="170" t="s">
        <v>56</v>
      </c>
      <c r="R137" s="170" t="s">
        <v>57</v>
      </c>
      <c r="S137" s="170" t="s">
        <v>52</v>
      </c>
    </row>
    <row r="138" spans="1:19" x14ac:dyDescent="0.2">
      <c r="A138" s="171" t="s">
        <v>118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N138" s="173" t="s">
        <v>69</v>
      </c>
      <c r="O138" s="174"/>
      <c r="P138" s="174"/>
      <c r="Q138" s="174"/>
      <c r="R138" s="174">
        <f>SUM(B139:B140,B142:B144,B146:B147)</f>
        <v>2626000</v>
      </c>
      <c r="S138" s="174">
        <f>SUM(O138:R138)</f>
        <v>2626000</v>
      </c>
    </row>
    <row r="139" spans="1:19" s="178" customFormat="1" x14ac:dyDescent="0.2">
      <c r="A139" s="176" t="s">
        <v>93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N139" s="180" t="s">
        <v>70</v>
      </c>
      <c r="O139" s="181"/>
      <c r="P139" s="181"/>
      <c r="Q139" s="181"/>
      <c r="R139" s="181">
        <f>SUM(B149:B182)</f>
        <v>9203600</v>
      </c>
      <c r="S139" s="181">
        <f>SUM(O139:R139)</f>
        <v>9203600</v>
      </c>
    </row>
    <row r="140" spans="1:19" ht="42" x14ac:dyDescent="0.2">
      <c r="A140" s="179" t="s">
        <v>119</v>
      </c>
      <c r="B140" s="172">
        <v>1050000</v>
      </c>
      <c r="C140" s="172"/>
      <c r="D140" s="172"/>
      <c r="E140" s="172"/>
      <c r="F140" s="172"/>
      <c r="G140" s="172"/>
      <c r="H140" s="172"/>
      <c r="I140" s="172"/>
      <c r="J140" s="172"/>
      <c r="K140" s="172"/>
      <c r="L140" s="172">
        <v>0</v>
      </c>
      <c r="N140" s="173" t="s">
        <v>52</v>
      </c>
      <c r="O140" s="174">
        <f>SUM(O138:O139)</f>
        <v>0</v>
      </c>
      <c r="P140" s="174">
        <f t="shared" ref="P140:R140" si="3">SUM(P138:P139)</f>
        <v>0</v>
      </c>
      <c r="Q140" s="174">
        <f t="shared" si="3"/>
        <v>0</v>
      </c>
      <c r="R140" s="174">
        <f t="shared" si="3"/>
        <v>11829600</v>
      </c>
      <c r="S140" s="174">
        <f>SUM(S138:S139)</f>
        <v>11829600</v>
      </c>
    </row>
    <row r="141" spans="1:19" x14ac:dyDescent="0.2">
      <c r="A141" s="171" t="s">
        <v>97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</row>
    <row r="142" spans="1:19" s="178" customFormat="1" x14ac:dyDescent="0.2">
      <c r="A142" s="176" t="s">
        <v>93</v>
      </c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</row>
    <row r="143" spans="1:19" x14ac:dyDescent="0.2">
      <c r="A143" s="179" t="s">
        <v>121</v>
      </c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</row>
    <row r="144" spans="1:19" ht="42" x14ac:dyDescent="0.2">
      <c r="A144" s="182" t="s">
        <v>174</v>
      </c>
      <c r="B144" s="172">
        <v>1000000</v>
      </c>
      <c r="C144" s="172"/>
      <c r="D144" s="172"/>
      <c r="E144" s="172"/>
      <c r="F144" s="172"/>
      <c r="G144" s="172"/>
      <c r="H144" s="172"/>
      <c r="I144" s="172"/>
      <c r="J144" s="172"/>
      <c r="K144" s="172"/>
      <c r="L144" s="172">
        <v>0</v>
      </c>
    </row>
    <row r="145" spans="1:12" x14ac:dyDescent="0.2">
      <c r="A145" s="171" t="s">
        <v>98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</row>
    <row r="146" spans="1:12" s="178" customFormat="1" x14ac:dyDescent="0.2">
      <c r="A146" s="176" t="s">
        <v>93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</row>
    <row r="147" spans="1:12" x14ac:dyDescent="0.2">
      <c r="A147" s="179" t="s">
        <v>139</v>
      </c>
      <c r="B147" s="172">
        <v>576000</v>
      </c>
      <c r="C147" s="172"/>
      <c r="D147" s="172"/>
      <c r="E147" s="172"/>
      <c r="F147" s="172"/>
      <c r="G147" s="172"/>
      <c r="H147" s="172"/>
      <c r="I147" s="172"/>
      <c r="J147" s="172"/>
      <c r="K147" s="172"/>
      <c r="L147" s="172">
        <v>0</v>
      </c>
    </row>
    <row r="148" spans="1:12" x14ac:dyDescent="0.2">
      <c r="A148" s="171" t="s">
        <v>143</v>
      </c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</row>
    <row r="149" spans="1:12" s="178" customFormat="1" x14ac:dyDescent="0.2">
      <c r="A149" s="176" t="s">
        <v>93</v>
      </c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</row>
    <row r="150" spans="1:12" ht="42" x14ac:dyDescent="0.2">
      <c r="A150" s="179" t="s">
        <v>175</v>
      </c>
      <c r="B150" s="172">
        <v>3600000</v>
      </c>
      <c r="C150" s="172"/>
      <c r="D150" s="172"/>
      <c r="E150" s="172"/>
      <c r="F150" s="172"/>
      <c r="G150" s="172"/>
      <c r="H150" s="172"/>
      <c r="I150" s="172"/>
      <c r="J150" s="172"/>
      <c r="K150" s="172"/>
      <c r="L150" s="172">
        <v>0</v>
      </c>
    </row>
    <row r="151" spans="1:12" ht="42" x14ac:dyDescent="0.2">
      <c r="A151" s="179" t="s">
        <v>176</v>
      </c>
      <c r="B151" s="172">
        <v>3900000</v>
      </c>
      <c r="C151" s="172"/>
      <c r="D151" s="172"/>
      <c r="E151" s="172"/>
      <c r="F151" s="172"/>
      <c r="G151" s="172"/>
      <c r="H151" s="172"/>
      <c r="I151" s="172"/>
      <c r="J151" s="172"/>
      <c r="K151" s="172"/>
      <c r="L151" s="172">
        <v>0</v>
      </c>
    </row>
    <row r="152" spans="1:12" ht="42" x14ac:dyDescent="0.2">
      <c r="A152" s="179" t="s">
        <v>177</v>
      </c>
      <c r="B152" s="172">
        <v>40000</v>
      </c>
      <c r="C152" s="172"/>
      <c r="D152" s="172"/>
      <c r="E152" s="172"/>
      <c r="F152" s="172"/>
      <c r="G152" s="172"/>
      <c r="H152" s="172"/>
      <c r="I152" s="172"/>
      <c r="J152" s="172"/>
      <c r="K152" s="172"/>
      <c r="L152" s="172">
        <v>0</v>
      </c>
    </row>
    <row r="153" spans="1:12" ht="42" x14ac:dyDescent="0.2">
      <c r="A153" s="179" t="s">
        <v>178</v>
      </c>
      <c r="B153" s="172">
        <v>30000</v>
      </c>
      <c r="C153" s="172"/>
      <c r="D153" s="172"/>
      <c r="E153" s="172"/>
      <c r="F153" s="172"/>
      <c r="G153" s="172"/>
      <c r="H153" s="172"/>
      <c r="I153" s="172"/>
      <c r="J153" s="172"/>
      <c r="K153" s="172"/>
      <c r="L153" s="172">
        <v>0</v>
      </c>
    </row>
    <row r="154" spans="1:12" ht="63" x14ac:dyDescent="0.2">
      <c r="A154" s="179" t="s">
        <v>179</v>
      </c>
      <c r="B154" s="172">
        <v>10000</v>
      </c>
      <c r="C154" s="172"/>
      <c r="D154" s="172"/>
      <c r="E154" s="172"/>
      <c r="F154" s="172"/>
      <c r="G154" s="172"/>
      <c r="H154" s="172"/>
      <c r="I154" s="172"/>
      <c r="J154" s="172"/>
      <c r="K154" s="172"/>
      <c r="L154" s="172">
        <v>0</v>
      </c>
    </row>
    <row r="155" spans="1:12" ht="42" x14ac:dyDescent="0.2">
      <c r="A155" s="179" t="s">
        <v>180</v>
      </c>
      <c r="B155" s="172">
        <v>20600</v>
      </c>
      <c r="C155" s="172"/>
      <c r="D155" s="172"/>
      <c r="E155" s="172"/>
      <c r="F155" s="172"/>
      <c r="G155" s="172"/>
      <c r="H155" s="172"/>
      <c r="I155" s="172"/>
      <c r="J155" s="172"/>
      <c r="K155" s="172"/>
      <c r="L155" s="172">
        <v>0</v>
      </c>
    </row>
    <row r="156" spans="1:12" ht="42" x14ac:dyDescent="0.2">
      <c r="A156" s="179" t="s">
        <v>181</v>
      </c>
      <c r="B156" s="172">
        <v>18000</v>
      </c>
      <c r="C156" s="172"/>
      <c r="D156" s="172"/>
      <c r="E156" s="172"/>
      <c r="F156" s="172"/>
      <c r="G156" s="172"/>
      <c r="H156" s="172"/>
      <c r="I156" s="172"/>
      <c r="J156" s="172"/>
      <c r="K156" s="172"/>
      <c r="L156" s="172">
        <v>0</v>
      </c>
    </row>
    <row r="157" spans="1:12" ht="42" x14ac:dyDescent="0.2">
      <c r="A157" s="179" t="s">
        <v>182</v>
      </c>
      <c r="B157" s="172">
        <v>16000</v>
      </c>
      <c r="C157" s="172"/>
      <c r="D157" s="172"/>
      <c r="E157" s="172"/>
      <c r="F157" s="172"/>
      <c r="G157" s="172"/>
      <c r="H157" s="172"/>
      <c r="I157" s="172"/>
      <c r="J157" s="172"/>
      <c r="K157" s="172"/>
      <c r="L157" s="172">
        <v>0</v>
      </c>
    </row>
    <row r="158" spans="1:12" ht="42" x14ac:dyDescent="0.2">
      <c r="A158" s="179" t="s">
        <v>183</v>
      </c>
      <c r="B158" s="172">
        <v>24000</v>
      </c>
      <c r="C158" s="172"/>
      <c r="D158" s="172"/>
      <c r="E158" s="172"/>
      <c r="F158" s="172"/>
      <c r="G158" s="172"/>
      <c r="H158" s="172"/>
      <c r="I158" s="172"/>
      <c r="J158" s="172"/>
      <c r="K158" s="172"/>
      <c r="L158" s="172">
        <v>0</v>
      </c>
    </row>
    <row r="159" spans="1:12" ht="42" x14ac:dyDescent="0.2">
      <c r="A159" s="179" t="s">
        <v>184</v>
      </c>
      <c r="B159" s="172">
        <v>40000</v>
      </c>
      <c r="C159" s="172"/>
      <c r="D159" s="172"/>
      <c r="E159" s="172"/>
      <c r="F159" s="172"/>
      <c r="G159" s="172"/>
      <c r="H159" s="172"/>
      <c r="I159" s="172"/>
      <c r="J159" s="172"/>
      <c r="K159" s="172"/>
      <c r="L159" s="172">
        <v>0</v>
      </c>
    </row>
    <row r="160" spans="1:12" ht="42" x14ac:dyDescent="0.2">
      <c r="A160" s="179" t="s">
        <v>185</v>
      </c>
      <c r="B160" s="172">
        <v>90000</v>
      </c>
      <c r="C160" s="172"/>
      <c r="D160" s="172"/>
      <c r="E160" s="172"/>
      <c r="F160" s="172"/>
      <c r="G160" s="172"/>
      <c r="H160" s="172"/>
      <c r="I160" s="172"/>
      <c r="J160" s="172"/>
      <c r="K160" s="172"/>
      <c r="L160" s="172">
        <v>0</v>
      </c>
    </row>
    <row r="161" spans="1:12" ht="42" x14ac:dyDescent="0.2">
      <c r="A161" s="179" t="s">
        <v>186</v>
      </c>
      <c r="B161" s="172">
        <v>34000</v>
      </c>
      <c r="C161" s="172"/>
      <c r="D161" s="172"/>
      <c r="E161" s="172"/>
      <c r="F161" s="172"/>
      <c r="G161" s="172"/>
      <c r="H161" s="172"/>
      <c r="I161" s="172"/>
      <c r="J161" s="172"/>
      <c r="K161" s="172"/>
      <c r="L161" s="172">
        <v>0</v>
      </c>
    </row>
    <row r="162" spans="1:12" ht="42" x14ac:dyDescent="0.2">
      <c r="A162" s="179" t="s">
        <v>187</v>
      </c>
      <c r="B162" s="172">
        <v>32000</v>
      </c>
      <c r="C162" s="172"/>
      <c r="D162" s="172"/>
      <c r="E162" s="172"/>
      <c r="F162" s="172"/>
      <c r="G162" s="172"/>
      <c r="H162" s="172"/>
      <c r="I162" s="172"/>
      <c r="J162" s="172"/>
      <c r="K162" s="172"/>
      <c r="L162" s="172">
        <v>0</v>
      </c>
    </row>
    <row r="163" spans="1:12" x14ac:dyDescent="0.2">
      <c r="A163" s="179" t="s">
        <v>188</v>
      </c>
      <c r="B163" s="172">
        <v>4500</v>
      </c>
      <c r="C163" s="172"/>
      <c r="D163" s="172"/>
      <c r="E163" s="172"/>
      <c r="F163" s="172"/>
      <c r="G163" s="172"/>
      <c r="H163" s="172"/>
      <c r="I163" s="172"/>
      <c r="J163" s="172"/>
      <c r="K163" s="172"/>
      <c r="L163" s="172">
        <v>0</v>
      </c>
    </row>
    <row r="164" spans="1:12" ht="42" x14ac:dyDescent="0.2">
      <c r="A164" s="179" t="s">
        <v>189</v>
      </c>
      <c r="B164" s="172">
        <v>112500</v>
      </c>
      <c r="C164" s="172"/>
      <c r="D164" s="172"/>
      <c r="E164" s="172"/>
      <c r="F164" s="172"/>
      <c r="G164" s="172"/>
      <c r="H164" s="172"/>
      <c r="I164" s="172"/>
      <c r="J164" s="172"/>
      <c r="K164" s="172"/>
      <c r="L164" s="172">
        <v>0</v>
      </c>
    </row>
    <row r="165" spans="1:12" ht="42" x14ac:dyDescent="0.2">
      <c r="A165" s="179" t="s">
        <v>190</v>
      </c>
      <c r="B165" s="172">
        <v>74000</v>
      </c>
      <c r="C165" s="172"/>
      <c r="D165" s="172"/>
      <c r="E165" s="172"/>
      <c r="F165" s="172"/>
      <c r="G165" s="172"/>
      <c r="H165" s="172"/>
      <c r="I165" s="172"/>
      <c r="J165" s="172"/>
      <c r="K165" s="172"/>
      <c r="L165" s="172">
        <v>0</v>
      </c>
    </row>
    <row r="166" spans="1:12" ht="42" x14ac:dyDescent="0.2">
      <c r="A166" s="179" t="s">
        <v>191</v>
      </c>
      <c r="B166" s="172">
        <v>30000</v>
      </c>
      <c r="C166" s="172"/>
      <c r="D166" s="172"/>
      <c r="E166" s="172"/>
      <c r="F166" s="172"/>
      <c r="G166" s="172"/>
      <c r="H166" s="172"/>
      <c r="I166" s="172"/>
      <c r="J166" s="172"/>
      <c r="K166" s="172"/>
      <c r="L166" s="172">
        <v>0</v>
      </c>
    </row>
    <row r="167" spans="1:12" ht="42" x14ac:dyDescent="0.2">
      <c r="A167" s="179" t="s">
        <v>192</v>
      </c>
      <c r="B167" s="172">
        <v>40000</v>
      </c>
      <c r="C167" s="172"/>
      <c r="D167" s="172"/>
      <c r="E167" s="172"/>
      <c r="F167" s="172"/>
      <c r="G167" s="172"/>
      <c r="H167" s="172"/>
      <c r="I167" s="172"/>
      <c r="J167" s="172"/>
      <c r="K167" s="172"/>
      <c r="L167" s="172">
        <v>0</v>
      </c>
    </row>
    <row r="168" spans="1:12" ht="63" x14ac:dyDescent="0.2">
      <c r="A168" s="179" t="s">
        <v>193</v>
      </c>
      <c r="B168" s="172">
        <v>15000</v>
      </c>
      <c r="C168" s="172"/>
      <c r="D168" s="172"/>
      <c r="E168" s="172"/>
      <c r="F168" s="172"/>
      <c r="G168" s="172"/>
      <c r="H168" s="172"/>
      <c r="I168" s="172"/>
      <c r="J168" s="172"/>
      <c r="K168" s="172"/>
      <c r="L168" s="172">
        <v>0</v>
      </c>
    </row>
    <row r="169" spans="1:12" ht="63" x14ac:dyDescent="0.2">
      <c r="A169" s="179" t="s">
        <v>194</v>
      </c>
      <c r="B169" s="172">
        <v>40000</v>
      </c>
      <c r="C169" s="172"/>
      <c r="D169" s="172"/>
      <c r="E169" s="172"/>
      <c r="F169" s="172"/>
      <c r="G169" s="172"/>
      <c r="H169" s="172"/>
      <c r="I169" s="172"/>
      <c r="J169" s="172"/>
      <c r="K169" s="172"/>
      <c r="L169" s="172">
        <v>0</v>
      </c>
    </row>
    <row r="170" spans="1:12" ht="63" x14ac:dyDescent="0.2">
      <c r="A170" s="179" t="s">
        <v>195</v>
      </c>
      <c r="B170" s="172">
        <v>8000</v>
      </c>
      <c r="C170" s="172"/>
      <c r="D170" s="172"/>
      <c r="E170" s="172"/>
      <c r="F170" s="172"/>
      <c r="G170" s="172"/>
      <c r="H170" s="172"/>
      <c r="I170" s="172"/>
      <c r="J170" s="172"/>
      <c r="K170" s="172"/>
      <c r="L170" s="172">
        <v>0</v>
      </c>
    </row>
    <row r="171" spans="1:12" ht="42" x14ac:dyDescent="0.2">
      <c r="A171" s="179" t="s">
        <v>196</v>
      </c>
      <c r="B171" s="172">
        <v>19000</v>
      </c>
      <c r="C171" s="172"/>
      <c r="D171" s="172"/>
      <c r="E171" s="172"/>
      <c r="F171" s="172"/>
      <c r="G171" s="172"/>
      <c r="H171" s="172"/>
      <c r="I171" s="172"/>
      <c r="J171" s="172"/>
      <c r="K171" s="172"/>
      <c r="L171" s="172">
        <v>0</v>
      </c>
    </row>
    <row r="172" spans="1:12" x14ac:dyDescent="0.2">
      <c r="A172" s="179" t="s">
        <v>197</v>
      </c>
      <c r="B172" s="172">
        <v>5000</v>
      </c>
      <c r="C172" s="172"/>
      <c r="D172" s="172"/>
      <c r="E172" s="172"/>
      <c r="F172" s="172"/>
      <c r="G172" s="172"/>
      <c r="H172" s="172"/>
      <c r="I172" s="172"/>
      <c r="J172" s="172"/>
      <c r="K172" s="172"/>
      <c r="L172" s="172">
        <v>0</v>
      </c>
    </row>
    <row r="173" spans="1:12" x14ac:dyDescent="0.2">
      <c r="A173" s="179" t="s">
        <v>198</v>
      </c>
      <c r="B173" s="172">
        <v>6500</v>
      </c>
      <c r="C173" s="172"/>
      <c r="D173" s="172"/>
      <c r="E173" s="172"/>
      <c r="F173" s="172"/>
      <c r="G173" s="172"/>
      <c r="H173" s="172"/>
      <c r="I173" s="172"/>
      <c r="J173" s="172"/>
      <c r="K173" s="172"/>
      <c r="L173" s="172">
        <v>0</v>
      </c>
    </row>
    <row r="174" spans="1:12" ht="42" x14ac:dyDescent="0.2">
      <c r="A174" s="179" t="s">
        <v>199</v>
      </c>
      <c r="B174" s="172">
        <v>7000</v>
      </c>
      <c r="C174" s="172"/>
      <c r="D174" s="172"/>
      <c r="E174" s="172"/>
      <c r="F174" s="172"/>
      <c r="G174" s="172"/>
      <c r="H174" s="172"/>
      <c r="I174" s="172"/>
      <c r="J174" s="172"/>
      <c r="K174" s="172"/>
      <c r="L174" s="172">
        <v>0</v>
      </c>
    </row>
    <row r="175" spans="1:12" x14ac:dyDescent="0.2">
      <c r="A175" s="179" t="s">
        <v>200</v>
      </c>
      <c r="B175" s="172">
        <v>7500</v>
      </c>
      <c r="C175" s="172"/>
      <c r="D175" s="172"/>
      <c r="E175" s="172"/>
      <c r="F175" s="172"/>
      <c r="G175" s="172"/>
      <c r="H175" s="172"/>
      <c r="I175" s="172"/>
      <c r="J175" s="172"/>
      <c r="K175" s="172"/>
      <c r="L175" s="172">
        <v>0</v>
      </c>
    </row>
    <row r="176" spans="1:12" ht="42" x14ac:dyDescent="0.2">
      <c r="A176" s="179" t="s">
        <v>201</v>
      </c>
      <c r="B176" s="172">
        <v>16000</v>
      </c>
      <c r="C176" s="172"/>
      <c r="D176" s="172"/>
      <c r="E176" s="172"/>
      <c r="F176" s="172"/>
      <c r="G176" s="172"/>
      <c r="H176" s="172"/>
      <c r="I176" s="172"/>
      <c r="J176" s="172"/>
      <c r="K176" s="172"/>
      <c r="L176" s="172">
        <v>0</v>
      </c>
    </row>
    <row r="177" spans="1:19" x14ac:dyDescent="0.2">
      <c r="A177" s="179" t="s">
        <v>202</v>
      </c>
      <c r="B177" s="172">
        <v>5000</v>
      </c>
      <c r="C177" s="172"/>
      <c r="D177" s="172"/>
      <c r="E177" s="172"/>
      <c r="F177" s="172"/>
      <c r="G177" s="172"/>
      <c r="H177" s="172"/>
      <c r="I177" s="172"/>
      <c r="J177" s="172"/>
      <c r="K177" s="172"/>
      <c r="L177" s="172">
        <v>0</v>
      </c>
    </row>
    <row r="178" spans="1:19" ht="42" x14ac:dyDescent="0.2">
      <c r="A178" s="179" t="s">
        <v>203</v>
      </c>
      <c r="B178" s="172">
        <v>9000</v>
      </c>
      <c r="C178" s="172"/>
      <c r="D178" s="172"/>
      <c r="E178" s="172"/>
      <c r="F178" s="172"/>
      <c r="G178" s="172"/>
      <c r="H178" s="172"/>
      <c r="I178" s="172"/>
      <c r="J178" s="172"/>
      <c r="K178" s="172"/>
      <c r="L178" s="172">
        <v>0</v>
      </c>
    </row>
    <row r="179" spans="1:19" ht="42" x14ac:dyDescent="0.2">
      <c r="A179" s="179" t="s">
        <v>204</v>
      </c>
      <c r="B179" s="172">
        <v>90000</v>
      </c>
      <c r="C179" s="172"/>
      <c r="D179" s="172"/>
      <c r="E179" s="172"/>
      <c r="F179" s="172"/>
      <c r="G179" s="172"/>
      <c r="H179" s="172"/>
      <c r="I179" s="172"/>
      <c r="J179" s="172"/>
      <c r="K179" s="172"/>
      <c r="L179" s="172">
        <v>0</v>
      </c>
    </row>
    <row r="180" spans="1:19" x14ac:dyDescent="0.2">
      <c r="A180" s="171" t="s">
        <v>99</v>
      </c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</row>
    <row r="181" spans="1:19" s="178" customFormat="1" x14ac:dyDescent="0.2">
      <c r="A181" s="176" t="s">
        <v>93</v>
      </c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</row>
    <row r="182" spans="1:19" ht="42" x14ac:dyDescent="0.2">
      <c r="A182" s="179" t="s">
        <v>205</v>
      </c>
      <c r="B182" s="172">
        <v>860000</v>
      </c>
      <c r="C182" s="172"/>
      <c r="D182" s="172"/>
      <c r="E182" s="172"/>
      <c r="F182" s="172"/>
      <c r="G182" s="172"/>
      <c r="H182" s="172"/>
      <c r="I182" s="172"/>
      <c r="J182" s="172"/>
      <c r="K182" s="172"/>
      <c r="L182" s="172">
        <v>0</v>
      </c>
    </row>
    <row r="183" spans="1:19" s="169" customFormat="1" ht="42" x14ac:dyDescent="0.2">
      <c r="A183" s="167" t="s">
        <v>76</v>
      </c>
      <c r="B183" s="168">
        <f>SUM(B184:B199)</f>
        <v>119937000</v>
      </c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N183" s="170"/>
      <c r="O183" s="170" t="s">
        <v>54</v>
      </c>
      <c r="P183" s="170" t="s">
        <v>55</v>
      </c>
      <c r="Q183" s="170" t="s">
        <v>56</v>
      </c>
      <c r="R183" s="170" t="s">
        <v>57</v>
      </c>
      <c r="S183" s="170" t="s">
        <v>52</v>
      </c>
    </row>
    <row r="184" spans="1:19" x14ac:dyDescent="0.2">
      <c r="A184" s="171" t="s">
        <v>143</v>
      </c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N184" s="173" t="s">
        <v>69</v>
      </c>
      <c r="O184" s="174"/>
      <c r="P184" s="174"/>
      <c r="Q184" s="174"/>
      <c r="R184" s="174"/>
      <c r="S184" s="174">
        <f>SUM(O184:R184)</f>
        <v>0</v>
      </c>
    </row>
    <row r="185" spans="1:19" s="178" customFormat="1" x14ac:dyDescent="0.2">
      <c r="A185" s="176" t="s">
        <v>93</v>
      </c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N185" s="180" t="s">
        <v>70</v>
      </c>
      <c r="O185" s="181" t="e">
        <f>SUM(#REF!)</f>
        <v>#REF!</v>
      </c>
      <c r="P185" s="181" t="e">
        <f>SUM(#REF!)</f>
        <v>#REF!</v>
      </c>
      <c r="Q185" s="181"/>
      <c r="R185" s="181">
        <f>SUM(B185:B199)</f>
        <v>119937000</v>
      </c>
      <c r="S185" s="181" t="e">
        <f>SUM(O185:R185)</f>
        <v>#REF!</v>
      </c>
    </row>
    <row r="186" spans="1:19" ht="42" x14ac:dyDescent="0.2">
      <c r="A186" s="179" t="s">
        <v>206</v>
      </c>
      <c r="B186" s="172">
        <v>9600000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172">
        <v>0</v>
      </c>
      <c r="N186" s="173" t="s">
        <v>52</v>
      </c>
      <c r="O186" s="174" t="e">
        <f>SUM(O184:O185)</f>
        <v>#REF!</v>
      </c>
      <c r="P186" s="174" t="e">
        <f>SUM(P184:P185)</f>
        <v>#REF!</v>
      </c>
      <c r="Q186" s="174">
        <f t="shared" ref="Q186:R186" si="4">SUM(Q184:Q185)</f>
        <v>0</v>
      </c>
      <c r="R186" s="174">
        <f t="shared" si="4"/>
        <v>119937000</v>
      </c>
      <c r="S186" s="174" t="e">
        <f>SUM(S184:S185)</f>
        <v>#REF!</v>
      </c>
    </row>
    <row r="187" spans="1:19" ht="42" x14ac:dyDescent="0.2">
      <c r="A187" s="179" t="s">
        <v>207</v>
      </c>
      <c r="B187" s="172">
        <v>6300000</v>
      </c>
      <c r="C187" s="172"/>
      <c r="D187" s="172"/>
      <c r="E187" s="172"/>
      <c r="F187" s="172"/>
      <c r="G187" s="172"/>
      <c r="H187" s="172"/>
      <c r="I187" s="172"/>
      <c r="J187" s="172"/>
      <c r="K187" s="172"/>
      <c r="L187" s="172">
        <v>0</v>
      </c>
    </row>
    <row r="188" spans="1:19" x14ac:dyDescent="0.2">
      <c r="A188" s="171" t="s">
        <v>99</v>
      </c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</row>
    <row r="189" spans="1:19" s="178" customFormat="1" x14ac:dyDescent="0.2">
      <c r="A189" s="176" t="s">
        <v>93</v>
      </c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</row>
    <row r="190" spans="1:19" ht="42" x14ac:dyDescent="0.2">
      <c r="A190" s="179" t="s">
        <v>208</v>
      </c>
      <c r="B190" s="172">
        <v>5000000</v>
      </c>
      <c r="C190" s="172"/>
      <c r="D190" s="172"/>
      <c r="E190" s="172"/>
      <c r="F190" s="172"/>
      <c r="G190" s="172"/>
      <c r="H190" s="172"/>
      <c r="I190" s="172"/>
      <c r="J190" s="172"/>
      <c r="K190" s="172"/>
      <c r="L190" s="172">
        <v>0</v>
      </c>
    </row>
    <row r="191" spans="1:19" ht="42" x14ac:dyDescent="0.2">
      <c r="A191" s="179" t="s">
        <v>209</v>
      </c>
      <c r="B191" s="172">
        <v>5000000</v>
      </c>
      <c r="C191" s="172"/>
      <c r="D191" s="172"/>
      <c r="E191" s="172"/>
      <c r="F191" s="172"/>
      <c r="G191" s="172"/>
      <c r="H191" s="172"/>
      <c r="I191" s="172"/>
      <c r="J191" s="172"/>
      <c r="K191" s="172"/>
      <c r="L191" s="172">
        <v>0</v>
      </c>
    </row>
    <row r="192" spans="1:19" ht="42" x14ac:dyDescent="0.2">
      <c r="A192" s="179" t="s">
        <v>210</v>
      </c>
      <c r="B192" s="172">
        <v>261000</v>
      </c>
      <c r="C192" s="172"/>
      <c r="D192" s="172"/>
      <c r="E192" s="172"/>
      <c r="F192" s="172"/>
      <c r="G192" s="172"/>
      <c r="H192" s="172"/>
      <c r="I192" s="172"/>
      <c r="J192" s="172"/>
      <c r="K192" s="172"/>
      <c r="L192" s="172">
        <v>0</v>
      </c>
    </row>
    <row r="193" spans="1:19" ht="42" x14ac:dyDescent="0.2">
      <c r="A193" s="179" t="s">
        <v>211</v>
      </c>
      <c r="B193" s="172">
        <v>472000</v>
      </c>
      <c r="C193" s="172"/>
      <c r="D193" s="172"/>
      <c r="E193" s="172"/>
      <c r="F193" s="172"/>
      <c r="G193" s="172"/>
      <c r="H193" s="172"/>
      <c r="I193" s="172"/>
      <c r="J193" s="172"/>
      <c r="K193" s="172"/>
      <c r="L193" s="172">
        <v>0</v>
      </c>
    </row>
    <row r="194" spans="1:19" ht="42" x14ac:dyDescent="0.2">
      <c r="A194" s="179" t="s">
        <v>212</v>
      </c>
      <c r="B194" s="172">
        <v>404000</v>
      </c>
      <c r="C194" s="172"/>
      <c r="D194" s="172"/>
      <c r="E194" s="172"/>
      <c r="F194" s="172"/>
      <c r="G194" s="172"/>
      <c r="H194" s="172"/>
      <c r="I194" s="172"/>
      <c r="J194" s="172"/>
      <c r="K194" s="172"/>
      <c r="L194" s="172">
        <v>0</v>
      </c>
    </row>
    <row r="195" spans="1:19" ht="42" x14ac:dyDescent="0.2">
      <c r="A195" s="179" t="s">
        <v>213</v>
      </c>
      <c r="B195" s="172">
        <v>20000000</v>
      </c>
      <c r="C195" s="172"/>
      <c r="D195" s="172"/>
      <c r="E195" s="172"/>
      <c r="F195" s="172"/>
      <c r="G195" s="172"/>
      <c r="H195" s="172"/>
      <c r="I195" s="172"/>
      <c r="J195" s="172"/>
      <c r="K195" s="172"/>
      <c r="L195" s="172">
        <v>0</v>
      </c>
    </row>
    <row r="196" spans="1:19" ht="42" x14ac:dyDescent="0.2">
      <c r="A196" s="179" t="s">
        <v>214</v>
      </c>
      <c r="B196" s="172">
        <v>20000000</v>
      </c>
      <c r="C196" s="172"/>
      <c r="D196" s="172"/>
      <c r="E196" s="172"/>
      <c r="F196" s="172"/>
      <c r="G196" s="172"/>
      <c r="H196" s="172"/>
      <c r="I196" s="172"/>
      <c r="J196" s="172"/>
      <c r="K196" s="172"/>
      <c r="L196" s="172">
        <v>0</v>
      </c>
    </row>
    <row r="197" spans="1:19" ht="42" x14ac:dyDescent="0.2">
      <c r="A197" s="179" t="s">
        <v>215</v>
      </c>
      <c r="B197" s="172">
        <v>20000000</v>
      </c>
      <c r="C197" s="172"/>
      <c r="D197" s="172"/>
      <c r="E197" s="172"/>
      <c r="F197" s="172"/>
      <c r="G197" s="172"/>
      <c r="H197" s="172"/>
      <c r="I197" s="172"/>
      <c r="J197" s="172"/>
      <c r="K197" s="172"/>
      <c r="L197" s="172">
        <v>0</v>
      </c>
    </row>
    <row r="198" spans="1:19" ht="42" x14ac:dyDescent="0.2">
      <c r="A198" s="179" t="s">
        <v>216</v>
      </c>
      <c r="B198" s="172">
        <v>25800000</v>
      </c>
      <c r="C198" s="172"/>
      <c r="D198" s="172"/>
      <c r="E198" s="172"/>
      <c r="F198" s="172"/>
      <c r="G198" s="172"/>
      <c r="H198" s="172"/>
      <c r="I198" s="172"/>
      <c r="J198" s="172"/>
      <c r="K198" s="172"/>
      <c r="L198" s="172">
        <v>0</v>
      </c>
    </row>
    <row r="199" spans="1:19" ht="42" x14ac:dyDescent="0.2">
      <c r="A199" s="179" t="s">
        <v>217</v>
      </c>
      <c r="B199" s="172">
        <v>7100000</v>
      </c>
      <c r="C199" s="172"/>
      <c r="D199" s="172"/>
      <c r="E199" s="172"/>
      <c r="F199" s="172"/>
      <c r="G199" s="172"/>
      <c r="H199" s="172"/>
      <c r="I199" s="172"/>
      <c r="J199" s="172"/>
      <c r="K199" s="172"/>
      <c r="L199" s="172">
        <v>0</v>
      </c>
    </row>
    <row r="200" spans="1:19" s="169" customFormat="1" x14ac:dyDescent="0.2">
      <c r="A200" s="167" t="s">
        <v>77</v>
      </c>
      <c r="B200" s="168">
        <f>SUM(B201:B206)</f>
        <v>12000000</v>
      </c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N200" s="170"/>
      <c r="O200" s="170" t="s">
        <v>54</v>
      </c>
      <c r="P200" s="170" t="s">
        <v>55</v>
      </c>
      <c r="Q200" s="170" t="s">
        <v>56</v>
      </c>
      <c r="R200" s="170" t="s">
        <v>57</v>
      </c>
      <c r="S200" s="170" t="s">
        <v>52</v>
      </c>
    </row>
    <row r="201" spans="1:19" x14ac:dyDescent="0.2">
      <c r="A201" s="171" t="s">
        <v>97</v>
      </c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N201" s="173" t="s">
        <v>69</v>
      </c>
      <c r="O201" s="174"/>
      <c r="P201" s="174">
        <f>SUM(B206:B206)</f>
        <v>0</v>
      </c>
      <c r="Q201" s="174"/>
      <c r="R201" s="174">
        <f>SUM(B202:B204)</f>
        <v>12000000</v>
      </c>
      <c r="S201" s="174">
        <f>SUM(O201:R201)</f>
        <v>12000000</v>
      </c>
    </row>
    <row r="202" spans="1:19" s="178" customFormat="1" x14ac:dyDescent="0.2">
      <c r="A202" s="176" t="s">
        <v>93</v>
      </c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N202" s="180" t="s">
        <v>70</v>
      </c>
      <c r="O202" s="181"/>
      <c r="P202" s="181"/>
      <c r="Q202" s="181"/>
      <c r="R202" s="181"/>
      <c r="S202" s="181">
        <f>SUM(O202:R202)</f>
        <v>0</v>
      </c>
    </row>
    <row r="203" spans="1:19" x14ac:dyDescent="0.2">
      <c r="A203" s="179" t="s">
        <v>121</v>
      </c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N203" s="173" t="s">
        <v>52</v>
      </c>
      <c r="O203" s="174">
        <f>SUM(O201:O202)</f>
        <v>0</v>
      </c>
      <c r="P203" s="174">
        <f>SUM(P201:P202)</f>
        <v>0</v>
      </c>
      <c r="Q203" s="174">
        <f t="shared" ref="Q203:R203" si="5">SUM(Q201:Q202)</f>
        <v>0</v>
      </c>
      <c r="R203" s="174">
        <f t="shared" si="5"/>
        <v>12000000</v>
      </c>
      <c r="S203" s="174">
        <f>SUM(S201:S202)</f>
        <v>12000000</v>
      </c>
    </row>
    <row r="204" spans="1:19" ht="42" x14ac:dyDescent="0.2">
      <c r="A204" s="182" t="s">
        <v>218</v>
      </c>
      <c r="B204" s="172">
        <v>12000000</v>
      </c>
      <c r="C204" s="172"/>
      <c r="D204" s="172"/>
      <c r="E204" s="172"/>
      <c r="F204" s="172"/>
      <c r="G204" s="172"/>
      <c r="H204" s="172"/>
      <c r="I204" s="172"/>
      <c r="J204" s="172"/>
      <c r="K204" s="172"/>
      <c r="L204" s="172">
        <v>0</v>
      </c>
    </row>
    <row r="205" spans="1:19" x14ac:dyDescent="0.2">
      <c r="A205" s="171" t="s">
        <v>219</v>
      </c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</row>
    <row r="206" spans="1:19" x14ac:dyDescent="0.2">
      <c r="A206" s="183" t="s">
        <v>220</v>
      </c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</row>
    <row r="207" spans="1:19" s="169" customFormat="1" ht="42" x14ac:dyDescent="0.2">
      <c r="A207" s="167" t="s">
        <v>79</v>
      </c>
      <c r="B207" s="168">
        <f>SUM(B208:B214)</f>
        <v>40000000</v>
      </c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N207" s="170"/>
      <c r="O207" s="170" t="s">
        <v>54</v>
      </c>
      <c r="P207" s="170" t="s">
        <v>55</v>
      </c>
      <c r="Q207" s="170" t="s">
        <v>56</v>
      </c>
      <c r="R207" s="170" t="s">
        <v>57</v>
      </c>
      <c r="S207" s="170" t="s">
        <v>52</v>
      </c>
    </row>
    <row r="208" spans="1:19" x14ac:dyDescent="0.2">
      <c r="A208" s="171" t="s">
        <v>97</v>
      </c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N208" s="173" t="s">
        <v>69</v>
      </c>
      <c r="O208" s="174"/>
      <c r="P208" s="174"/>
      <c r="Q208" s="174" t="e">
        <f>SUM(#REF!)</f>
        <v>#REF!</v>
      </c>
      <c r="R208" s="174"/>
      <c r="S208" s="174" t="e">
        <f>SUM(O208:R208)</f>
        <v>#REF!</v>
      </c>
    </row>
    <row r="209" spans="1:19" x14ac:dyDescent="0.2">
      <c r="A209" s="171" t="s">
        <v>143</v>
      </c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</row>
    <row r="210" spans="1:19" s="178" customFormat="1" x14ac:dyDescent="0.2">
      <c r="A210" s="176" t="s">
        <v>93</v>
      </c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</row>
    <row r="211" spans="1:19" ht="42" x14ac:dyDescent="0.2">
      <c r="A211" s="179" t="s">
        <v>221</v>
      </c>
      <c r="B211" s="172">
        <v>22000000</v>
      </c>
      <c r="C211" s="172"/>
      <c r="D211" s="172"/>
      <c r="E211" s="172"/>
      <c r="F211" s="172"/>
      <c r="G211" s="172"/>
      <c r="H211" s="172"/>
      <c r="I211" s="172"/>
      <c r="J211" s="172"/>
      <c r="K211" s="172"/>
      <c r="L211" s="172">
        <v>0</v>
      </c>
    </row>
    <row r="212" spans="1:19" x14ac:dyDescent="0.2">
      <c r="A212" s="171" t="s">
        <v>99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</row>
    <row r="213" spans="1:19" s="178" customFormat="1" x14ac:dyDescent="0.2">
      <c r="A213" s="176" t="s">
        <v>93</v>
      </c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</row>
    <row r="214" spans="1:19" ht="63" x14ac:dyDescent="0.2">
      <c r="A214" s="179" t="s">
        <v>222</v>
      </c>
      <c r="B214" s="172">
        <v>18000000</v>
      </c>
      <c r="C214" s="172"/>
      <c r="D214" s="172"/>
      <c r="E214" s="172"/>
      <c r="F214" s="172"/>
      <c r="G214" s="172"/>
      <c r="H214" s="172"/>
      <c r="I214" s="172"/>
      <c r="J214" s="172"/>
      <c r="K214" s="172"/>
      <c r="L214" s="172">
        <v>0</v>
      </c>
    </row>
    <row r="215" spans="1:19" s="169" customFormat="1" x14ac:dyDescent="0.2">
      <c r="A215" s="167" t="s">
        <v>83</v>
      </c>
      <c r="B215" s="168">
        <f>SUM(B216:B218)</f>
        <v>9300000</v>
      </c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N215" s="170"/>
      <c r="O215" s="170" t="s">
        <v>54</v>
      </c>
      <c r="P215" s="170" t="s">
        <v>55</v>
      </c>
      <c r="Q215" s="170" t="s">
        <v>56</v>
      </c>
      <c r="R215" s="170" t="s">
        <v>57</v>
      </c>
      <c r="S215" s="170" t="s">
        <v>52</v>
      </c>
    </row>
    <row r="216" spans="1:19" x14ac:dyDescent="0.2">
      <c r="A216" s="171" t="s">
        <v>99</v>
      </c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N216" s="173" t="s">
        <v>69</v>
      </c>
      <c r="O216" s="174"/>
      <c r="P216" s="174"/>
      <c r="Q216" s="174"/>
      <c r="R216" s="174"/>
      <c r="S216" s="174">
        <f>SUM(O216:R216)</f>
        <v>0</v>
      </c>
    </row>
    <row r="217" spans="1:19" s="178" customFormat="1" x14ac:dyDescent="0.2">
      <c r="A217" s="176" t="s">
        <v>93</v>
      </c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N217" s="180" t="s">
        <v>70</v>
      </c>
      <c r="O217" s="181"/>
      <c r="P217" s="181"/>
      <c r="Q217" s="181" t="e">
        <f>SUM(#REF!)</f>
        <v>#REF!</v>
      </c>
      <c r="R217" s="181">
        <f>SUM(B217:B218)</f>
        <v>9300000</v>
      </c>
      <c r="S217" s="181" t="e">
        <f>SUM(O217:R217)</f>
        <v>#REF!</v>
      </c>
    </row>
    <row r="218" spans="1:19" ht="42" x14ac:dyDescent="0.2">
      <c r="A218" s="179" t="s">
        <v>223</v>
      </c>
      <c r="B218" s="172">
        <v>9300000</v>
      </c>
      <c r="C218" s="172"/>
      <c r="D218" s="172"/>
      <c r="E218" s="172"/>
      <c r="F218" s="172"/>
      <c r="G218" s="172"/>
      <c r="H218" s="172"/>
      <c r="I218" s="172"/>
      <c r="J218" s="172"/>
      <c r="K218" s="172"/>
      <c r="L218" s="172">
        <v>0</v>
      </c>
      <c r="N218" s="173" t="s">
        <v>52</v>
      </c>
      <c r="O218" s="174">
        <f>SUM(O216:O217)</f>
        <v>0</v>
      </c>
      <c r="P218" s="174">
        <f>SUM(P216:P217)</f>
        <v>0</v>
      </c>
      <c r="Q218" s="174" t="e">
        <f t="shared" ref="Q218:R218" si="6">SUM(Q216:Q217)</f>
        <v>#REF!</v>
      </c>
      <c r="R218" s="174">
        <f t="shared" si="6"/>
        <v>9300000</v>
      </c>
      <c r="S218" s="174" t="e">
        <f>SUM(S216:S217)</f>
        <v>#REF!</v>
      </c>
    </row>
    <row r="219" spans="1:19" s="169" customFormat="1" x14ac:dyDescent="0.2">
      <c r="A219" s="167" t="s">
        <v>84</v>
      </c>
      <c r="B219" s="168">
        <f>SUM(B220:B233)</f>
        <v>155805600</v>
      </c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N219" s="170"/>
      <c r="O219" s="170" t="s">
        <v>54</v>
      </c>
      <c r="P219" s="170" t="s">
        <v>55</v>
      </c>
      <c r="Q219" s="170" t="s">
        <v>56</v>
      </c>
      <c r="R219" s="170" t="s">
        <v>57</v>
      </c>
      <c r="S219" s="170" t="s">
        <v>52</v>
      </c>
    </row>
    <row r="220" spans="1:19" x14ac:dyDescent="0.2">
      <c r="A220" s="171" t="s">
        <v>99</v>
      </c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N220" s="173" t="s">
        <v>69</v>
      </c>
      <c r="O220" s="174"/>
      <c r="P220" s="174"/>
      <c r="Q220" s="174"/>
      <c r="R220" s="174"/>
      <c r="S220" s="174">
        <f>SUM(O220:R220)</f>
        <v>0</v>
      </c>
    </row>
    <row r="221" spans="1:19" s="178" customFormat="1" x14ac:dyDescent="0.2">
      <c r="A221" s="176" t="s">
        <v>93</v>
      </c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N221" s="180" t="s">
        <v>70</v>
      </c>
      <c r="O221" s="181" t="e">
        <f>SUM(#REF!)</f>
        <v>#REF!</v>
      </c>
      <c r="P221" s="181" t="e">
        <f>SUM(#REF!)</f>
        <v>#REF!</v>
      </c>
      <c r="Q221" s="181" t="e">
        <f>SUM(#REF!)</f>
        <v>#REF!</v>
      </c>
      <c r="R221" s="181">
        <f>SUM(B221:B233)</f>
        <v>155805600</v>
      </c>
      <c r="S221" s="181" t="e">
        <f>SUM(O221:R221)</f>
        <v>#REF!</v>
      </c>
    </row>
    <row r="222" spans="1:19" ht="42" x14ac:dyDescent="0.2">
      <c r="A222" s="179" t="s">
        <v>224</v>
      </c>
      <c r="B222" s="172">
        <v>8000000</v>
      </c>
      <c r="C222" s="172"/>
      <c r="D222" s="172"/>
      <c r="E222" s="172"/>
      <c r="F222" s="172"/>
      <c r="G222" s="172"/>
      <c r="H222" s="172"/>
      <c r="I222" s="172"/>
      <c r="J222" s="172"/>
      <c r="K222" s="172"/>
      <c r="L222" s="172">
        <v>0</v>
      </c>
      <c r="N222" s="173" t="s">
        <v>52</v>
      </c>
      <c r="O222" s="174" t="e">
        <f>SUM(O220:O221)</f>
        <v>#REF!</v>
      </c>
      <c r="P222" s="174" t="e">
        <f>SUM(P220:P221)</f>
        <v>#REF!</v>
      </c>
      <c r="Q222" s="174" t="e">
        <f t="shared" ref="Q222:R222" si="7">SUM(Q220:Q221)</f>
        <v>#REF!</v>
      </c>
      <c r="R222" s="174">
        <f t="shared" si="7"/>
        <v>155805600</v>
      </c>
      <c r="S222" s="174" t="e">
        <f>SUM(S220:S221)</f>
        <v>#REF!</v>
      </c>
    </row>
    <row r="223" spans="1:19" ht="63" x14ac:dyDescent="0.2">
      <c r="A223" s="179" t="s">
        <v>225</v>
      </c>
      <c r="B223" s="172">
        <v>15882000</v>
      </c>
      <c r="C223" s="172"/>
      <c r="D223" s="172"/>
      <c r="E223" s="172"/>
      <c r="F223" s="172"/>
      <c r="G223" s="172"/>
      <c r="H223" s="172"/>
      <c r="I223" s="172"/>
      <c r="J223" s="172"/>
      <c r="K223" s="172"/>
      <c r="L223" s="172">
        <v>0</v>
      </c>
    </row>
    <row r="224" spans="1:19" ht="63" x14ac:dyDescent="0.2">
      <c r="A224" s="179" t="s">
        <v>226</v>
      </c>
      <c r="B224" s="172">
        <v>4500000</v>
      </c>
      <c r="C224" s="172"/>
      <c r="D224" s="172"/>
      <c r="E224" s="172"/>
      <c r="F224" s="172"/>
      <c r="G224" s="172"/>
      <c r="H224" s="172"/>
      <c r="I224" s="172"/>
      <c r="J224" s="172"/>
      <c r="K224" s="172"/>
      <c r="L224" s="172">
        <v>0</v>
      </c>
    </row>
    <row r="225" spans="1:19" ht="63" x14ac:dyDescent="0.2">
      <c r="A225" s="179" t="s">
        <v>227</v>
      </c>
      <c r="B225" s="172">
        <v>3592000</v>
      </c>
      <c r="C225" s="172"/>
      <c r="D225" s="172"/>
      <c r="E225" s="172"/>
      <c r="F225" s="172"/>
      <c r="G225" s="172"/>
      <c r="H225" s="172"/>
      <c r="I225" s="172"/>
      <c r="J225" s="172"/>
      <c r="K225" s="172"/>
      <c r="L225" s="172">
        <v>0</v>
      </c>
    </row>
    <row r="226" spans="1:19" ht="63" x14ac:dyDescent="0.2">
      <c r="A226" s="179" t="s">
        <v>228</v>
      </c>
      <c r="B226" s="172">
        <v>5832000</v>
      </c>
      <c r="C226" s="172"/>
      <c r="D226" s="172"/>
      <c r="E226" s="172"/>
      <c r="F226" s="172"/>
      <c r="G226" s="172"/>
      <c r="H226" s="172"/>
      <c r="I226" s="172"/>
      <c r="J226" s="172"/>
      <c r="K226" s="172"/>
      <c r="L226" s="172">
        <v>0</v>
      </c>
    </row>
    <row r="227" spans="1:19" ht="63" x14ac:dyDescent="0.2">
      <c r="A227" s="179" t="s">
        <v>229</v>
      </c>
      <c r="B227" s="172">
        <v>6282000</v>
      </c>
      <c r="C227" s="172"/>
      <c r="D227" s="172"/>
      <c r="E227" s="172"/>
      <c r="F227" s="172"/>
      <c r="G227" s="172"/>
      <c r="H227" s="172"/>
      <c r="I227" s="172"/>
      <c r="J227" s="172"/>
      <c r="K227" s="172"/>
      <c r="L227" s="172">
        <v>0</v>
      </c>
    </row>
    <row r="228" spans="1:19" ht="84" x14ac:dyDescent="0.2">
      <c r="A228" s="179" t="s">
        <v>230</v>
      </c>
      <c r="B228" s="172">
        <v>1999600</v>
      </c>
      <c r="C228" s="172"/>
      <c r="D228" s="172"/>
      <c r="E228" s="172"/>
      <c r="F228" s="172"/>
      <c r="G228" s="172"/>
      <c r="H228" s="172"/>
      <c r="I228" s="172"/>
      <c r="J228" s="172"/>
      <c r="K228" s="172"/>
      <c r="L228" s="172">
        <v>0</v>
      </c>
    </row>
    <row r="229" spans="1:19" ht="42" x14ac:dyDescent="0.2">
      <c r="A229" s="179" t="s">
        <v>231</v>
      </c>
      <c r="B229" s="172">
        <v>1518000</v>
      </c>
      <c r="C229" s="172"/>
      <c r="D229" s="172"/>
      <c r="E229" s="172"/>
      <c r="F229" s="172"/>
      <c r="G229" s="172"/>
      <c r="H229" s="172"/>
      <c r="I229" s="172"/>
      <c r="J229" s="172"/>
      <c r="K229" s="172"/>
      <c r="L229" s="172">
        <v>0</v>
      </c>
    </row>
    <row r="230" spans="1:19" ht="42" x14ac:dyDescent="0.2">
      <c r="A230" s="179" t="s">
        <v>232</v>
      </c>
      <c r="B230" s="172">
        <v>4300000</v>
      </c>
      <c r="C230" s="172"/>
      <c r="D230" s="172"/>
      <c r="E230" s="172"/>
      <c r="F230" s="172"/>
      <c r="G230" s="172"/>
      <c r="H230" s="172"/>
      <c r="I230" s="172"/>
      <c r="J230" s="172"/>
      <c r="K230" s="172"/>
      <c r="L230" s="172">
        <v>0</v>
      </c>
    </row>
    <row r="231" spans="1:19" ht="63" x14ac:dyDescent="0.2">
      <c r="A231" s="179" t="s">
        <v>233</v>
      </c>
      <c r="B231" s="172">
        <v>50000000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172">
        <v>0</v>
      </c>
    </row>
    <row r="232" spans="1:19" ht="63" x14ac:dyDescent="0.2">
      <c r="A232" s="179" t="s">
        <v>234</v>
      </c>
      <c r="B232" s="172">
        <v>50000000</v>
      </c>
      <c r="C232" s="172"/>
      <c r="D232" s="172"/>
      <c r="E232" s="172"/>
      <c r="F232" s="172"/>
      <c r="G232" s="172"/>
      <c r="H232" s="172"/>
      <c r="I232" s="172"/>
      <c r="J232" s="172"/>
      <c r="K232" s="172"/>
      <c r="L232" s="172">
        <v>0</v>
      </c>
    </row>
    <row r="233" spans="1:19" ht="42" x14ac:dyDescent="0.2">
      <c r="A233" s="179" t="s">
        <v>235</v>
      </c>
      <c r="B233" s="172">
        <v>3900000</v>
      </c>
      <c r="C233" s="172"/>
      <c r="D233" s="172"/>
      <c r="E233" s="172"/>
      <c r="F233" s="172"/>
      <c r="G233" s="172"/>
      <c r="H233" s="172"/>
      <c r="I233" s="172"/>
      <c r="J233" s="172"/>
      <c r="K233" s="172"/>
      <c r="L233" s="172">
        <v>0</v>
      </c>
    </row>
    <row r="234" spans="1:19" s="169" customFormat="1" x14ac:dyDescent="0.2">
      <c r="A234" s="167" t="s">
        <v>85</v>
      </c>
      <c r="B234" s="168">
        <f>SUM(B235:B238)</f>
        <v>10000000</v>
      </c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N234" s="170"/>
      <c r="O234" s="170" t="s">
        <v>54</v>
      </c>
      <c r="P234" s="170" t="s">
        <v>55</v>
      </c>
      <c r="Q234" s="170" t="s">
        <v>56</v>
      </c>
      <c r="R234" s="170" t="s">
        <v>57</v>
      </c>
      <c r="S234" s="170" t="s">
        <v>52</v>
      </c>
    </row>
    <row r="235" spans="1:19" x14ac:dyDescent="0.2">
      <c r="A235" s="171" t="s">
        <v>97</v>
      </c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N235" s="173" t="s">
        <v>69</v>
      </c>
      <c r="O235" s="174" t="e">
        <f>SUM(#REF!)</f>
        <v>#REF!</v>
      </c>
      <c r="P235" s="174"/>
      <c r="Q235" s="174"/>
      <c r="R235" s="174">
        <f>SUM(B238)</f>
        <v>10000000</v>
      </c>
      <c r="S235" s="174" t="e">
        <f>SUM(O235:R235)</f>
        <v>#REF!</v>
      </c>
    </row>
    <row r="236" spans="1:19" s="178" customFormat="1" x14ac:dyDescent="0.2">
      <c r="A236" s="176" t="s">
        <v>93</v>
      </c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N236" s="180" t="s">
        <v>70</v>
      </c>
      <c r="O236" s="181"/>
      <c r="P236" s="181"/>
      <c r="Q236" s="181"/>
      <c r="R236" s="181"/>
      <c r="S236" s="181">
        <f>SUM(O236:R236)</f>
        <v>0</v>
      </c>
    </row>
    <row r="237" spans="1:19" x14ac:dyDescent="0.2">
      <c r="A237" s="179" t="s">
        <v>121</v>
      </c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N237" s="173" t="s">
        <v>52</v>
      </c>
      <c r="O237" s="174" t="e">
        <f>SUM(O235:O236)</f>
        <v>#REF!</v>
      </c>
      <c r="P237" s="174">
        <f>SUM(P235:P236)</f>
        <v>0</v>
      </c>
      <c r="Q237" s="174">
        <f t="shared" ref="Q237:R237" si="8">SUM(Q235:Q236)</f>
        <v>0</v>
      </c>
      <c r="R237" s="174">
        <f t="shared" si="8"/>
        <v>10000000</v>
      </c>
      <c r="S237" s="174" t="e">
        <f>SUM(S235:S236)</f>
        <v>#REF!</v>
      </c>
    </row>
    <row r="238" spans="1:19" ht="42" x14ac:dyDescent="0.2">
      <c r="A238" s="182" t="s">
        <v>236</v>
      </c>
      <c r="B238" s="172">
        <v>10000000</v>
      </c>
      <c r="C238" s="172"/>
      <c r="D238" s="172"/>
      <c r="E238" s="172"/>
      <c r="F238" s="172"/>
      <c r="G238" s="172"/>
      <c r="H238" s="172"/>
      <c r="I238" s="172"/>
      <c r="J238" s="172"/>
      <c r="K238" s="172"/>
      <c r="L238" s="172">
        <v>0</v>
      </c>
    </row>
    <row r="239" spans="1:19" s="169" customFormat="1" x14ac:dyDescent="0.2">
      <c r="A239" s="167" t="s">
        <v>86</v>
      </c>
      <c r="B239" s="168">
        <f>SUM(B240:B261)</f>
        <v>129796000</v>
      </c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N239" s="170"/>
      <c r="O239" s="170" t="s">
        <v>54</v>
      </c>
      <c r="P239" s="170" t="s">
        <v>55</v>
      </c>
      <c r="Q239" s="170" t="s">
        <v>56</v>
      </c>
      <c r="R239" s="170" t="s">
        <v>57</v>
      </c>
      <c r="S239" s="170" t="s">
        <v>52</v>
      </c>
    </row>
    <row r="240" spans="1:19" x14ac:dyDescent="0.2">
      <c r="A240" s="171" t="s">
        <v>97</v>
      </c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N240" s="173" t="s">
        <v>69</v>
      </c>
      <c r="O240" s="174"/>
      <c r="P240" s="174" t="e">
        <f>SUM(#REF!,#REF!,#REF!)</f>
        <v>#REF!</v>
      </c>
      <c r="Q240" s="174" t="e">
        <f>SUM(#REF!)</f>
        <v>#REF!</v>
      </c>
      <c r="R240" s="174">
        <f>SUM(B241:B243)</f>
        <v>1000000</v>
      </c>
      <c r="S240" s="174" t="e">
        <f>SUM(O240:R240)</f>
        <v>#REF!</v>
      </c>
    </row>
    <row r="241" spans="1:19" s="178" customFormat="1" x14ac:dyDescent="0.2">
      <c r="A241" s="176" t="s">
        <v>93</v>
      </c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N241" s="180" t="s">
        <v>70</v>
      </c>
      <c r="O241" s="181" t="e">
        <f>SUM(#REF!,#REF!)</f>
        <v>#REF!</v>
      </c>
      <c r="P241" s="181" t="e">
        <f>SUM(#REF!,#REF!)</f>
        <v>#REF!</v>
      </c>
      <c r="Q241" s="181" t="e">
        <f>SUM(#REF!,#REF!)</f>
        <v>#REF!</v>
      </c>
      <c r="R241" s="181">
        <f>SUM(B246:B247,B249:B259)</f>
        <v>128796000</v>
      </c>
      <c r="S241" s="181" t="e">
        <f>SUM(O241:R241)</f>
        <v>#REF!</v>
      </c>
    </row>
    <row r="242" spans="1:19" x14ac:dyDescent="0.2">
      <c r="A242" s="179" t="s">
        <v>121</v>
      </c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N242" s="173" t="s">
        <v>52</v>
      </c>
      <c r="O242" s="174" t="e">
        <f>SUM(O240:O241)</f>
        <v>#REF!</v>
      </c>
      <c r="P242" s="174" t="e">
        <f>SUM(P240:P241)</f>
        <v>#REF!</v>
      </c>
      <c r="Q242" s="174" t="e">
        <f t="shared" ref="Q242:R242" si="9">SUM(Q240:Q241)</f>
        <v>#REF!</v>
      </c>
      <c r="R242" s="174">
        <f t="shared" si="9"/>
        <v>129796000</v>
      </c>
      <c r="S242" s="174" t="e">
        <f>SUM(S240:S241)</f>
        <v>#REF!</v>
      </c>
    </row>
    <row r="243" spans="1:19" ht="42" x14ac:dyDescent="0.2">
      <c r="A243" s="182" t="s">
        <v>237</v>
      </c>
      <c r="B243" s="172">
        <v>1000000</v>
      </c>
      <c r="C243" s="172"/>
      <c r="D243" s="172"/>
      <c r="E243" s="172"/>
      <c r="F243" s="172"/>
      <c r="G243" s="172"/>
      <c r="H243" s="172"/>
      <c r="I243" s="172"/>
      <c r="J243" s="172"/>
      <c r="K243" s="172"/>
      <c r="L243" s="172">
        <v>0</v>
      </c>
    </row>
    <row r="244" spans="1:19" x14ac:dyDescent="0.2">
      <c r="A244" s="171" t="s">
        <v>98</v>
      </c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</row>
    <row r="245" spans="1:19" x14ac:dyDescent="0.2">
      <c r="A245" s="171" t="s">
        <v>143</v>
      </c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</row>
    <row r="246" spans="1:19" s="178" customFormat="1" x14ac:dyDescent="0.2">
      <c r="A246" s="176" t="s">
        <v>93</v>
      </c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</row>
    <row r="247" spans="1:19" ht="84" x14ac:dyDescent="0.2">
      <c r="A247" s="179" t="s">
        <v>238</v>
      </c>
      <c r="B247" s="172">
        <v>3600000</v>
      </c>
      <c r="C247" s="172"/>
      <c r="D247" s="172"/>
      <c r="E247" s="172"/>
      <c r="F247" s="172"/>
      <c r="G247" s="172"/>
      <c r="H247" s="172"/>
      <c r="I247" s="172"/>
      <c r="J247" s="172"/>
      <c r="K247" s="172"/>
      <c r="L247" s="172">
        <v>0</v>
      </c>
    </row>
    <row r="248" spans="1:19" x14ac:dyDescent="0.2">
      <c r="A248" s="171" t="s">
        <v>99</v>
      </c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</row>
    <row r="249" spans="1:19" s="178" customFormat="1" x14ac:dyDescent="0.2">
      <c r="A249" s="176" t="s">
        <v>93</v>
      </c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</row>
    <row r="250" spans="1:19" ht="63" x14ac:dyDescent="0.2">
      <c r="A250" s="179" t="s">
        <v>239</v>
      </c>
      <c r="B250" s="172">
        <v>26745000</v>
      </c>
      <c r="C250" s="172"/>
      <c r="D250" s="172"/>
      <c r="E250" s="172"/>
      <c r="F250" s="172"/>
      <c r="G250" s="172"/>
      <c r="H250" s="172"/>
      <c r="I250" s="172"/>
      <c r="J250" s="172"/>
      <c r="K250" s="172"/>
      <c r="L250" s="172">
        <v>0</v>
      </c>
    </row>
    <row r="251" spans="1:19" ht="42" x14ac:dyDescent="0.2">
      <c r="A251" s="179" t="s">
        <v>240</v>
      </c>
      <c r="B251" s="172">
        <v>1000000</v>
      </c>
      <c r="C251" s="172"/>
      <c r="D251" s="172"/>
      <c r="E251" s="172"/>
      <c r="F251" s="172"/>
      <c r="G251" s="172"/>
      <c r="H251" s="172"/>
      <c r="I251" s="172"/>
      <c r="J251" s="172"/>
      <c r="K251" s="172"/>
      <c r="L251" s="172">
        <v>0</v>
      </c>
    </row>
    <row r="252" spans="1:19" ht="42" x14ac:dyDescent="0.2">
      <c r="A252" s="179" t="s">
        <v>241</v>
      </c>
      <c r="B252" s="172">
        <v>11181000</v>
      </c>
      <c r="C252" s="172"/>
      <c r="D252" s="172"/>
      <c r="E252" s="172"/>
      <c r="F252" s="172"/>
      <c r="G252" s="172"/>
      <c r="H252" s="172"/>
      <c r="I252" s="172"/>
      <c r="J252" s="172"/>
      <c r="K252" s="172"/>
      <c r="L252" s="172">
        <v>0</v>
      </c>
    </row>
    <row r="253" spans="1:19" ht="42" x14ac:dyDescent="0.2">
      <c r="A253" s="179" t="s">
        <v>242</v>
      </c>
      <c r="B253" s="172">
        <v>920000</v>
      </c>
      <c r="C253" s="172"/>
      <c r="D253" s="172"/>
      <c r="E253" s="172"/>
      <c r="F253" s="172"/>
      <c r="G253" s="172"/>
      <c r="H253" s="172"/>
      <c r="I253" s="172"/>
      <c r="J253" s="172"/>
      <c r="K253" s="172"/>
      <c r="L253" s="172">
        <v>0</v>
      </c>
    </row>
    <row r="254" spans="1:19" ht="42" x14ac:dyDescent="0.2">
      <c r="A254" s="179" t="s">
        <v>243</v>
      </c>
      <c r="B254" s="172">
        <v>1150000</v>
      </c>
      <c r="C254" s="172"/>
      <c r="D254" s="172"/>
      <c r="E254" s="172"/>
      <c r="F254" s="172"/>
      <c r="G254" s="172"/>
      <c r="H254" s="172"/>
      <c r="I254" s="172"/>
      <c r="J254" s="172"/>
      <c r="K254" s="172"/>
      <c r="L254" s="172">
        <v>0</v>
      </c>
    </row>
    <row r="255" spans="1:19" ht="63" x14ac:dyDescent="0.2">
      <c r="A255" s="179" t="s">
        <v>244</v>
      </c>
      <c r="B255" s="172">
        <v>1000000</v>
      </c>
      <c r="C255" s="172"/>
      <c r="D255" s="172"/>
      <c r="E255" s="172"/>
      <c r="F255" s="172"/>
      <c r="G255" s="172"/>
      <c r="H255" s="172"/>
      <c r="I255" s="172"/>
      <c r="J255" s="172"/>
      <c r="K255" s="172"/>
      <c r="L255" s="172">
        <v>0</v>
      </c>
    </row>
    <row r="256" spans="1:19" ht="84" x14ac:dyDescent="0.2">
      <c r="A256" s="179" t="s">
        <v>245</v>
      </c>
      <c r="B256" s="172">
        <v>28795000</v>
      </c>
      <c r="C256" s="172"/>
      <c r="D256" s="172"/>
      <c r="E256" s="172"/>
      <c r="F256" s="172"/>
      <c r="G256" s="172"/>
      <c r="H256" s="172"/>
      <c r="I256" s="172"/>
      <c r="J256" s="172"/>
      <c r="K256" s="172"/>
      <c r="L256" s="172">
        <v>0</v>
      </c>
    </row>
    <row r="257" spans="1:19" ht="42" x14ac:dyDescent="0.2">
      <c r="A257" s="179" t="s">
        <v>246</v>
      </c>
      <c r="B257" s="172">
        <v>2000000</v>
      </c>
      <c r="C257" s="172"/>
      <c r="D257" s="172"/>
      <c r="E257" s="172"/>
      <c r="F257" s="172"/>
      <c r="G257" s="172"/>
      <c r="H257" s="172"/>
      <c r="I257" s="172"/>
      <c r="J257" s="172"/>
      <c r="K257" s="172"/>
      <c r="L257" s="172">
        <v>0</v>
      </c>
    </row>
    <row r="258" spans="1:19" ht="84" x14ac:dyDescent="0.2">
      <c r="A258" s="179" t="s">
        <v>247</v>
      </c>
      <c r="B258" s="172">
        <v>49400000</v>
      </c>
      <c r="C258" s="172"/>
      <c r="D258" s="172"/>
      <c r="E258" s="172"/>
      <c r="F258" s="172"/>
      <c r="G258" s="172"/>
      <c r="H258" s="172"/>
      <c r="I258" s="172"/>
      <c r="J258" s="172"/>
      <c r="K258" s="172"/>
      <c r="L258" s="172">
        <v>0</v>
      </c>
    </row>
    <row r="259" spans="1:19" ht="84" x14ac:dyDescent="0.2">
      <c r="A259" s="179" t="s">
        <v>248</v>
      </c>
      <c r="B259" s="172">
        <v>3005000</v>
      </c>
      <c r="C259" s="172"/>
      <c r="D259" s="172"/>
      <c r="E259" s="172"/>
      <c r="F259" s="172"/>
      <c r="G259" s="172"/>
      <c r="H259" s="172"/>
      <c r="I259" s="172"/>
      <c r="J259" s="172"/>
      <c r="K259" s="172"/>
      <c r="L259" s="172">
        <v>0</v>
      </c>
    </row>
    <row r="260" spans="1:19" x14ac:dyDescent="0.2">
      <c r="A260" s="171" t="s">
        <v>219</v>
      </c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</row>
    <row r="261" spans="1:19" x14ac:dyDescent="0.2">
      <c r="A261" s="183" t="s">
        <v>220</v>
      </c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</row>
    <row r="262" spans="1:19" s="169" customFormat="1" ht="42" x14ac:dyDescent="0.2">
      <c r="A262" s="167" t="s">
        <v>87</v>
      </c>
      <c r="B262" s="168">
        <f>SUM(B263:B283)</f>
        <v>7500000</v>
      </c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N262" s="170"/>
      <c r="O262" s="170" t="s">
        <v>54</v>
      </c>
      <c r="P262" s="170" t="s">
        <v>55</v>
      </c>
      <c r="Q262" s="170" t="s">
        <v>56</v>
      </c>
      <c r="R262" s="170" t="s">
        <v>57</v>
      </c>
      <c r="S262" s="170" t="s">
        <v>52</v>
      </c>
    </row>
    <row r="263" spans="1:19" x14ac:dyDescent="0.2">
      <c r="A263" s="171" t="s">
        <v>118</v>
      </c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N263" s="173" t="s">
        <v>69</v>
      </c>
      <c r="O263" s="174" t="e">
        <f>SUM(#REF!,#REF!,#REF!,#REF!)</f>
        <v>#REF!</v>
      </c>
      <c r="P263" s="174" t="e">
        <f>SUM(#REF!,#REF!,#REF!,#REF!)</f>
        <v>#REF!</v>
      </c>
      <c r="Q263" s="174" t="e">
        <f>SUM(#REF!,#REF!,#REF!,#REF!)</f>
        <v>#REF!</v>
      </c>
      <c r="R263" s="174">
        <f>SUM(B264:B265,B267:B276,B278:B279,B282:B283)</f>
        <v>7500000</v>
      </c>
      <c r="S263" s="174" t="e">
        <f>SUM(O263:R263)</f>
        <v>#REF!</v>
      </c>
    </row>
    <row r="264" spans="1:19" s="178" customFormat="1" x14ac:dyDescent="0.2">
      <c r="A264" s="176" t="s">
        <v>93</v>
      </c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N264" s="180" t="s">
        <v>70</v>
      </c>
      <c r="O264" s="181"/>
      <c r="P264" s="181"/>
      <c r="Q264" s="181"/>
      <c r="R264" s="181"/>
      <c r="S264" s="181">
        <f>SUM(O264:R264)</f>
        <v>0</v>
      </c>
    </row>
    <row r="265" spans="1:19" ht="42" x14ac:dyDescent="0.2">
      <c r="A265" s="179" t="s">
        <v>120</v>
      </c>
      <c r="B265" s="172">
        <v>7200</v>
      </c>
      <c r="C265" s="172"/>
      <c r="D265" s="172"/>
      <c r="E265" s="172"/>
      <c r="F265" s="172"/>
      <c r="G265" s="172"/>
      <c r="H265" s="172"/>
      <c r="I265" s="172"/>
      <c r="J265" s="172"/>
      <c r="K265" s="172"/>
      <c r="L265" s="172">
        <v>0</v>
      </c>
      <c r="N265" s="173" t="s">
        <v>52</v>
      </c>
      <c r="O265" s="174" t="e">
        <f>SUM(O263:O264)</f>
        <v>#REF!</v>
      </c>
      <c r="P265" s="174" t="e">
        <f>SUM(P263:P264)</f>
        <v>#REF!</v>
      </c>
      <c r="Q265" s="174" t="e">
        <f t="shared" ref="Q265:R265" si="10">SUM(Q263:Q264)</f>
        <v>#REF!</v>
      </c>
      <c r="R265" s="174">
        <f t="shared" si="10"/>
        <v>7500000</v>
      </c>
      <c r="S265" s="174" t="e">
        <f>SUM(S263:S264)</f>
        <v>#REF!</v>
      </c>
    </row>
    <row r="266" spans="1:19" x14ac:dyDescent="0.2">
      <c r="A266" s="171" t="s">
        <v>97</v>
      </c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</row>
    <row r="267" spans="1:19" s="178" customFormat="1" x14ac:dyDescent="0.2">
      <c r="A267" s="176" t="s">
        <v>93</v>
      </c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</row>
    <row r="268" spans="1:19" x14ac:dyDescent="0.2">
      <c r="A268" s="179" t="s">
        <v>121</v>
      </c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</row>
    <row r="269" spans="1:19" x14ac:dyDescent="0.2">
      <c r="A269" s="182" t="s">
        <v>167</v>
      </c>
      <c r="B269" s="172">
        <v>22500</v>
      </c>
      <c r="C269" s="172"/>
      <c r="D269" s="172"/>
      <c r="E269" s="172"/>
      <c r="F269" s="172"/>
      <c r="G269" s="172"/>
      <c r="H269" s="172"/>
      <c r="I269" s="172"/>
      <c r="J269" s="172"/>
      <c r="K269" s="172"/>
      <c r="L269" s="172">
        <v>0</v>
      </c>
    </row>
    <row r="270" spans="1:19" x14ac:dyDescent="0.2">
      <c r="A270" s="182" t="s">
        <v>122</v>
      </c>
      <c r="B270" s="172">
        <v>2800</v>
      </c>
      <c r="C270" s="172"/>
      <c r="D270" s="172"/>
      <c r="E270" s="172"/>
      <c r="F270" s="172"/>
      <c r="G270" s="172"/>
      <c r="H270" s="172"/>
      <c r="I270" s="172"/>
      <c r="J270" s="172"/>
      <c r="K270" s="172"/>
      <c r="L270" s="172">
        <v>0</v>
      </c>
    </row>
    <row r="271" spans="1:19" x14ac:dyDescent="0.2">
      <c r="A271" s="182" t="s">
        <v>123</v>
      </c>
      <c r="B271" s="172">
        <v>15000</v>
      </c>
      <c r="C271" s="172"/>
      <c r="D271" s="172"/>
      <c r="E271" s="172"/>
      <c r="F271" s="172"/>
      <c r="G271" s="172"/>
      <c r="H271" s="172"/>
      <c r="I271" s="172"/>
      <c r="J271" s="172"/>
      <c r="K271" s="172"/>
      <c r="L271" s="172">
        <v>0</v>
      </c>
    </row>
    <row r="272" spans="1:19" ht="42" x14ac:dyDescent="0.2">
      <c r="A272" s="182" t="s">
        <v>249</v>
      </c>
      <c r="B272" s="172">
        <v>5000000</v>
      </c>
      <c r="C272" s="172"/>
      <c r="D272" s="172"/>
      <c r="E272" s="172"/>
      <c r="F272" s="172"/>
      <c r="G272" s="172"/>
      <c r="H272" s="172"/>
      <c r="I272" s="172"/>
      <c r="J272" s="172"/>
      <c r="K272" s="172"/>
      <c r="L272" s="172">
        <v>0</v>
      </c>
    </row>
    <row r="273" spans="1:19" x14ac:dyDescent="0.2">
      <c r="A273" s="179" t="s">
        <v>131</v>
      </c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2"/>
    </row>
    <row r="274" spans="1:19" ht="42" x14ac:dyDescent="0.2">
      <c r="A274" s="182" t="s">
        <v>132</v>
      </c>
      <c r="B274" s="172">
        <v>60000</v>
      </c>
      <c r="C274" s="172"/>
      <c r="D274" s="172"/>
      <c r="E274" s="172"/>
      <c r="F274" s="172"/>
      <c r="G274" s="172"/>
      <c r="H274" s="172"/>
      <c r="I274" s="172"/>
      <c r="J274" s="172"/>
      <c r="K274" s="172"/>
      <c r="L274" s="172">
        <v>0</v>
      </c>
    </row>
    <row r="275" spans="1:19" x14ac:dyDescent="0.2">
      <c r="A275" s="179" t="s">
        <v>133</v>
      </c>
      <c r="B275" s="172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</row>
    <row r="276" spans="1:19" ht="42" x14ac:dyDescent="0.2">
      <c r="A276" s="182" t="s">
        <v>135</v>
      </c>
      <c r="B276" s="172">
        <v>45000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172">
        <v>0</v>
      </c>
    </row>
    <row r="277" spans="1:19" x14ac:dyDescent="0.2">
      <c r="A277" s="171" t="s">
        <v>98</v>
      </c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</row>
    <row r="278" spans="1:19" s="178" customFormat="1" x14ac:dyDescent="0.2">
      <c r="A278" s="176" t="s">
        <v>93</v>
      </c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</row>
    <row r="279" spans="1:19" x14ac:dyDescent="0.2">
      <c r="A279" s="179" t="s">
        <v>140</v>
      </c>
      <c r="B279" s="172">
        <v>22500</v>
      </c>
      <c r="C279" s="172"/>
      <c r="D279" s="172"/>
      <c r="E279" s="172"/>
      <c r="F279" s="172"/>
      <c r="G279" s="172"/>
      <c r="H279" s="172"/>
      <c r="I279" s="172"/>
      <c r="J279" s="172"/>
      <c r="K279" s="172"/>
      <c r="L279" s="172">
        <v>0</v>
      </c>
    </row>
    <row r="280" spans="1:19" x14ac:dyDescent="0.2">
      <c r="A280" s="171" t="s">
        <v>219</v>
      </c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</row>
    <row r="281" spans="1:19" x14ac:dyDescent="0.2">
      <c r="A281" s="183" t="s">
        <v>220</v>
      </c>
      <c r="B281" s="172"/>
      <c r="C281" s="172"/>
      <c r="D281" s="172"/>
      <c r="E281" s="172"/>
      <c r="F281" s="172"/>
      <c r="G281" s="172"/>
      <c r="H281" s="172"/>
      <c r="I281" s="172"/>
      <c r="J281" s="172"/>
      <c r="K281" s="172"/>
      <c r="L281" s="172"/>
    </row>
    <row r="282" spans="1:19" s="178" customFormat="1" x14ac:dyDescent="0.2">
      <c r="A282" s="176" t="s">
        <v>93</v>
      </c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</row>
    <row r="283" spans="1:19" ht="84" x14ac:dyDescent="0.2">
      <c r="A283" s="179" t="s">
        <v>250</v>
      </c>
      <c r="B283" s="172">
        <v>2325000</v>
      </c>
      <c r="C283" s="172"/>
      <c r="D283" s="172"/>
      <c r="E283" s="172"/>
      <c r="F283" s="172"/>
      <c r="G283" s="172"/>
      <c r="H283" s="172"/>
      <c r="I283" s="172"/>
      <c r="J283" s="172"/>
      <c r="K283" s="172"/>
      <c r="L283" s="172">
        <v>0</v>
      </c>
    </row>
    <row r="284" spans="1:19" s="169" customFormat="1" x14ac:dyDescent="0.2">
      <c r="A284" s="167" t="s">
        <v>88</v>
      </c>
      <c r="B284" s="168">
        <f>SUM(B285:B291)</f>
        <v>18000000</v>
      </c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N284" s="170"/>
      <c r="O284" s="170" t="s">
        <v>54</v>
      </c>
      <c r="P284" s="170" t="s">
        <v>55</v>
      </c>
      <c r="Q284" s="170" t="s">
        <v>56</v>
      </c>
      <c r="R284" s="170" t="s">
        <v>57</v>
      </c>
      <c r="S284" s="170" t="s">
        <v>52</v>
      </c>
    </row>
    <row r="285" spans="1:19" x14ac:dyDescent="0.2">
      <c r="A285" s="171" t="s">
        <v>97</v>
      </c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172"/>
      <c r="N285" s="173" t="s">
        <v>69</v>
      </c>
      <c r="O285" s="174"/>
      <c r="P285" s="174" t="e">
        <f>SUM(#REF!,#REF!)</f>
        <v>#REF!</v>
      </c>
      <c r="Q285" s="174" t="e">
        <f>SUM(#REF!)</f>
        <v>#REF!</v>
      </c>
      <c r="R285" s="174">
        <f>SUM(B286:B289)</f>
        <v>18000000</v>
      </c>
      <c r="S285" s="174" t="e">
        <f>SUM(O285:R285)</f>
        <v>#REF!</v>
      </c>
    </row>
    <row r="286" spans="1:19" s="178" customFormat="1" x14ac:dyDescent="0.2">
      <c r="A286" s="176" t="s">
        <v>93</v>
      </c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N286" s="180" t="s">
        <v>70</v>
      </c>
      <c r="O286" s="181"/>
      <c r="P286" s="181"/>
      <c r="Q286" s="181" t="e">
        <f>SUM(#REF!)</f>
        <v>#REF!</v>
      </c>
      <c r="R286" s="181"/>
      <c r="S286" s="181" t="e">
        <f>SUM(O286:R286)</f>
        <v>#REF!</v>
      </c>
    </row>
    <row r="287" spans="1:19" x14ac:dyDescent="0.2">
      <c r="A287" s="179" t="s">
        <v>121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N287" s="173" t="s">
        <v>52</v>
      </c>
      <c r="O287" s="174">
        <f>SUM(O285:O286)</f>
        <v>0</v>
      </c>
      <c r="P287" s="174" t="e">
        <f>SUM(P285:P286)</f>
        <v>#REF!</v>
      </c>
      <c r="Q287" s="174" t="e">
        <f t="shared" ref="Q287:R287" si="11">SUM(Q285:Q286)</f>
        <v>#REF!</v>
      </c>
      <c r="R287" s="174">
        <f t="shared" si="11"/>
        <v>18000000</v>
      </c>
      <c r="S287" s="174" t="e">
        <f>SUM(S285:S286)</f>
        <v>#REF!</v>
      </c>
    </row>
    <row r="288" spans="1:19" ht="42" x14ac:dyDescent="0.2">
      <c r="A288" s="182" t="s">
        <v>251</v>
      </c>
      <c r="B288" s="172">
        <v>3000000</v>
      </c>
      <c r="C288" s="172"/>
      <c r="D288" s="172"/>
      <c r="E288" s="172"/>
      <c r="F288" s="172"/>
      <c r="G288" s="172"/>
      <c r="H288" s="172"/>
      <c r="I288" s="172"/>
      <c r="J288" s="172"/>
      <c r="K288" s="172"/>
      <c r="L288" s="172">
        <v>0</v>
      </c>
    </row>
    <row r="289" spans="1:12" ht="42" x14ac:dyDescent="0.2">
      <c r="A289" s="182" t="s">
        <v>252</v>
      </c>
      <c r="B289" s="172">
        <v>15000000</v>
      </c>
      <c r="C289" s="172"/>
      <c r="D289" s="172"/>
      <c r="E289" s="172"/>
      <c r="F289" s="172"/>
      <c r="G289" s="172"/>
      <c r="H289" s="172"/>
      <c r="I289" s="172"/>
      <c r="J289" s="172"/>
      <c r="K289" s="172"/>
      <c r="L289" s="172">
        <v>0</v>
      </c>
    </row>
    <row r="290" spans="1:12" x14ac:dyDescent="0.2">
      <c r="A290" s="171" t="s">
        <v>98</v>
      </c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</row>
    <row r="291" spans="1:12" x14ac:dyDescent="0.2">
      <c r="A291" s="171" t="s">
        <v>143</v>
      </c>
      <c r="B291" s="172"/>
      <c r="C291" s="172"/>
      <c r="D291" s="172"/>
      <c r="E291" s="172"/>
      <c r="F291" s="172"/>
      <c r="G291" s="172"/>
      <c r="H291" s="172"/>
      <c r="I291" s="172"/>
      <c r="J291" s="172"/>
      <c r="K291" s="172"/>
      <c r="L291" s="172"/>
    </row>
  </sheetData>
  <mergeCells count="6">
    <mergeCell ref="A1:L1"/>
    <mergeCell ref="A4:K4"/>
    <mergeCell ref="A6:A7"/>
    <mergeCell ref="B6:B7"/>
    <mergeCell ref="C6:C7"/>
    <mergeCell ref="D6:K6"/>
  </mergeCells>
  <pageMargins left="0.10833333333333334" right="7.4999999999999997E-2" top="0.36666666666666664" bottom="0.15" header="0.31496062992125984" footer="0.31496062992125984"/>
  <pageSetup paperSize="9" scale="80" orientation="portrait" horizontalDpi="1200" verticalDpi="1200" r:id="rId1"/>
  <headerFooter>
    <oddHeader>หน้าที่ &amp;P</oddHeader>
  </headerFooter>
  <rowBreaks count="1" manualBreakCount="1">
    <brk id="207" max="10" man="1"/>
  </rowBreaks>
  <colBreaks count="1" manualBreakCount="1">
    <brk id="11" min="3" max="9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view="pageLayout" topLeftCell="A112" zoomScaleSheetLayoutView="100" workbookViewId="0">
      <selection activeCell="A119" sqref="A119"/>
    </sheetView>
  </sheetViews>
  <sheetFormatPr defaultRowHeight="18.75" x14ac:dyDescent="0.2"/>
  <cols>
    <col min="1" max="1" width="61.875" style="112" customWidth="1"/>
    <col min="2" max="2" width="22.5" style="153" customWidth="1"/>
    <col min="3" max="3" width="22.5" style="225" customWidth="1"/>
    <col min="4" max="4" width="11.125" style="104" bestFit="1" customWidth="1"/>
    <col min="5" max="16384" width="9" style="104"/>
  </cols>
  <sheetData>
    <row r="1" spans="1:4" ht="43.5" customHeight="1" x14ac:dyDescent="0.2">
      <c r="A1" s="257" t="s">
        <v>253</v>
      </c>
      <c r="B1" s="257"/>
      <c r="C1" s="257"/>
      <c r="D1" s="115">
        <f>SUM(B5,B67)</f>
        <v>937654100</v>
      </c>
    </row>
    <row r="2" spans="1:4" ht="19.5" customHeight="1" x14ac:dyDescent="0.2">
      <c r="C2" s="184" t="s">
        <v>64</v>
      </c>
    </row>
    <row r="3" spans="1:4" ht="23.25" hidden="1" customHeight="1" x14ac:dyDescent="0.2">
      <c r="A3" s="185" t="s">
        <v>65</v>
      </c>
      <c r="B3" s="186" t="s">
        <v>66</v>
      </c>
      <c r="C3" s="187"/>
    </row>
    <row r="4" spans="1:4" ht="26.25" customHeight="1" x14ac:dyDescent="0.2">
      <c r="A4" s="188" t="s">
        <v>3</v>
      </c>
      <c r="B4" s="189" t="s">
        <v>66</v>
      </c>
      <c r="C4" s="117" t="s">
        <v>254</v>
      </c>
    </row>
    <row r="5" spans="1:4" s="194" customFormat="1" ht="37.5" x14ac:dyDescent="0.2">
      <c r="A5" s="190" t="s">
        <v>255</v>
      </c>
      <c r="B5" s="191">
        <f>SUM(B6,B26,B32,B38,B44,B51,B55)</f>
        <v>555252500</v>
      </c>
      <c r="C5" s="192"/>
      <c r="D5" s="193">
        <f>SUM(B6,B26,B32,B38,B44,B51,B55)</f>
        <v>555252500</v>
      </c>
    </row>
    <row r="6" spans="1:4" s="121" customFormat="1" x14ac:dyDescent="0.2">
      <c r="A6" s="195" t="s">
        <v>256</v>
      </c>
      <c r="B6" s="154">
        <f>B7</f>
        <v>234185000</v>
      </c>
      <c r="C6" s="196"/>
      <c r="D6" s="197" t="e">
        <f>SUM(#REF!,#REF!,#REF!,B7)</f>
        <v>#REF!</v>
      </c>
    </row>
    <row r="7" spans="1:4" s="201" customFormat="1" x14ac:dyDescent="0.2">
      <c r="A7" s="198" t="s">
        <v>93</v>
      </c>
      <c r="B7" s="199">
        <f>SUM(B8:B25)</f>
        <v>234185000</v>
      </c>
      <c r="C7" s="200"/>
    </row>
    <row r="8" spans="1:4" s="205" customFormat="1" ht="37.5" x14ac:dyDescent="0.2">
      <c r="A8" s="202" t="s">
        <v>257</v>
      </c>
      <c r="B8" s="203">
        <v>5000000</v>
      </c>
      <c r="C8" s="204" t="s">
        <v>7</v>
      </c>
    </row>
    <row r="9" spans="1:4" s="205" customFormat="1" ht="37.5" x14ac:dyDescent="0.2">
      <c r="A9" s="202" t="s">
        <v>258</v>
      </c>
      <c r="B9" s="203">
        <v>4000000</v>
      </c>
      <c r="C9" s="204" t="s">
        <v>7</v>
      </c>
    </row>
    <row r="10" spans="1:4" s="205" customFormat="1" ht="37.5" x14ac:dyDescent="0.2">
      <c r="A10" s="202" t="s">
        <v>259</v>
      </c>
      <c r="B10" s="203">
        <v>6000000</v>
      </c>
      <c r="C10" s="204" t="s">
        <v>7</v>
      </c>
    </row>
    <row r="11" spans="1:4" s="205" customFormat="1" ht="37.5" x14ac:dyDescent="0.2">
      <c r="A11" s="202" t="s">
        <v>260</v>
      </c>
      <c r="B11" s="203">
        <v>5000000</v>
      </c>
      <c r="C11" s="204" t="s">
        <v>7</v>
      </c>
    </row>
    <row r="12" spans="1:4" s="205" customFormat="1" ht="37.5" x14ac:dyDescent="0.2">
      <c r="A12" s="202" t="s">
        <v>261</v>
      </c>
      <c r="B12" s="203">
        <v>1355000</v>
      </c>
      <c r="C12" s="204" t="s">
        <v>7</v>
      </c>
    </row>
    <row r="13" spans="1:4" s="205" customFormat="1" ht="37.5" x14ac:dyDescent="0.2">
      <c r="A13" s="202" t="s">
        <v>262</v>
      </c>
      <c r="B13" s="203">
        <v>2000000</v>
      </c>
      <c r="C13" s="204" t="s">
        <v>7</v>
      </c>
    </row>
    <row r="14" spans="1:4" s="205" customFormat="1" ht="37.5" x14ac:dyDescent="0.2">
      <c r="A14" s="202" t="s">
        <v>263</v>
      </c>
      <c r="B14" s="203">
        <v>4440000</v>
      </c>
      <c r="C14" s="204" t="s">
        <v>7</v>
      </c>
    </row>
    <row r="15" spans="1:4" s="205" customFormat="1" ht="37.5" x14ac:dyDescent="0.2">
      <c r="A15" s="202" t="s">
        <v>264</v>
      </c>
      <c r="B15" s="203">
        <v>6390000</v>
      </c>
      <c r="C15" s="204" t="s">
        <v>7</v>
      </c>
    </row>
    <row r="16" spans="1:4" s="205" customFormat="1" ht="37.5" x14ac:dyDescent="0.2">
      <c r="A16" s="202" t="s">
        <v>265</v>
      </c>
      <c r="B16" s="203">
        <v>10000000</v>
      </c>
      <c r="C16" s="204" t="s">
        <v>7</v>
      </c>
    </row>
    <row r="17" spans="1:4" s="205" customFormat="1" ht="37.5" x14ac:dyDescent="0.2">
      <c r="A17" s="202" t="s">
        <v>266</v>
      </c>
      <c r="B17" s="203">
        <v>10000000</v>
      </c>
      <c r="C17" s="204" t="s">
        <v>7</v>
      </c>
    </row>
    <row r="18" spans="1:4" s="205" customFormat="1" ht="37.5" x14ac:dyDescent="0.2">
      <c r="A18" s="202" t="s">
        <v>267</v>
      </c>
      <c r="B18" s="203">
        <v>10000000</v>
      </c>
      <c r="C18" s="204" t="s">
        <v>7</v>
      </c>
    </row>
    <row r="19" spans="1:4" s="205" customFormat="1" ht="37.5" x14ac:dyDescent="0.2">
      <c r="A19" s="202" t="s">
        <v>268</v>
      </c>
      <c r="B19" s="203">
        <v>10000000</v>
      </c>
      <c r="C19" s="204" t="s">
        <v>7</v>
      </c>
    </row>
    <row r="20" spans="1:4" s="205" customFormat="1" ht="37.5" x14ac:dyDescent="0.2">
      <c r="A20" s="202" t="s">
        <v>269</v>
      </c>
      <c r="B20" s="203">
        <v>10000000</v>
      </c>
      <c r="C20" s="204" t="s">
        <v>7</v>
      </c>
    </row>
    <row r="21" spans="1:4" s="205" customFormat="1" ht="37.5" x14ac:dyDescent="0.2">
      <c r="A21" s="202" t="s">
        <v>270</v>
      </c>
      <c r="B21" s="203">
        <v>10000000</v>
      </c>
      <c r="C21" s="204" t="s">
        <v>7</v>
      </c>
    </row>
    <row r="22" spans="1:4" s="205" customFormat="1" ht="37.5" x14ac:dyDescent="0.2">
      <c r="A22" s="202" t="s">
        <v>271</v>
      </c>
      <c r="B22" s="203">
        <v>10000000</v>
      </c>
      <c r="C22" s="204" t="s">
        <v>7</v>
      </c>
    </row>
    <row r="23" spans="1:4" s="205" customFormat="1" ht="56.25" x14ac:dyDescent="0.2">
      <c r="A23" s="202" t="s">
        <v>272</v>
      </c>
      <c r="B23" s="203">
        <v>50000000</v>
      </c>
      <c r="C23" s="204" t="s">
        <v>7</v>
      </c>
    </row>
    <row r="24" spans="1:4" s="205" customFormat="1" ht="56.25" x14ac:dyDescent="0.2">
      <c r="A24" s="202" t="s">
        <v>273</v>
      </c>
      <c r="B24" s="203">
        <v>45000000</v>
      </c>
      <c r="C24" s="204" t="s">
        <v>7</v>
      </c>
    </row>
    <row r="25" spans="1:4" s="205" customFormat="1" ht="37.5" x14ac:dyDescent="0.2">
      <c r="A25" s="202" t="s">
        <v>274</v>
      </c>
      <c r="B25" s="203">
        <v>35000000</v>
      </c>
      <c r="C25" s="204" t="s">
        <v>7</v>
      </c>
    </row>
    <row r="26" spans="1:4" s="121" customFormat="1" x14ac:dyDescent="0.2">
      <c r="A26" s="195" t="s">
        <v>275</v>
      </c>
      <c r="B26" s="154">
        <f>B27</f>
        <v>150779600</v>
      </c>
      <c r="C26" s="196"/>
      <c r="D26" s="197" t="e">
        <f>SUM(#REF!,#REF!,#REF!,B27)</f>
        <v>#REF!</v>
      </c>
    </row>
    <row r="27" spans="1:4" s="201" customFormat="1" x14ac:dyDescent="0.2">
      <c r="A27" s="198" t="s">
        <v>93</v>
      </c>
      <c r="B27" s="199">
        <v>150779600</v>
      </c>
      <c r="C27" s="200"/>
      <c r="D27" s="206">
        <v>150779600</v>
      </c>
    </row>
    <row r="28" spans="1:4" s="205" customFormat="1" x14ac:dyDescent="0.2">
      <c r="A28" s="207" t="s">
        <v>11</v>
      </c>
      <c r="B28" s="203">
        <v>150779600</v>
      </c>
      <c r="C28" s="204"/>
      <c r="D28" s="208"/>
    </row>
    <row r="29" spans="1:4" s="205" customFormat="1" x14ac:dyDescent="0.2">
      <c r="A29" s="207" t="s">
        <v>12</v>
      </c>
      <c r="B29" s="209"/>
      <c r="C29" s="204" t="s">
        <v>13</v>
      </c>
    </row>
    <row r="30" spans="1:4" s="205" customFormat="1" x14ac:dyDescent="0.2">
      <c r="A30" s="207" t="s">
        <v>14</v>
      </c>
      <c r="B30" s="209"/>
      <c r="C30" s="204" t="s">
        <v>15</v>
      </c>
    </row>
    <row r="31" spans="1:4" s="205" customFormat="1" x14ac:dyDescent="0.2">
      <c r="A31" s="207" t="s">
        <v>16</v>
      </c>
      <c r="B31" s="209"/>
      <c r="C31" s="204" t="s">
        <v>17</v>
      </c>
    </row>
    <row r="32" spans="1:4" s="121" customFormat="1" x14ac:dyDescent="0.2">
      <c r="A32" s="195" t="s">
        <v>276</v>
      </c>
      <c r="B32" s="154">
        <f>B33</f>
        <v>1400000</v>
      </c>
      <c r="C32" s="196"/>
      <c r="D32" s="197" t="e">
        <f>SUM(#REF!,#REF!,#REF!,B33)</f>
        <v>#REF!</v>
      </c>
    </row>
    <row r="33" spans="1:4" s="201" customFormat="1" x14ac:dyDescent="0.2">
      <c r="A33" s="198" t="s">
        <v>93</v>
      </c>
      <c r="B33" s="199">
        <v>1400000</v>
      </c>
      <c r="C33" s="200"/>
      <c r="D33" s="206">
        <v>1400000</v>
      </c>
    </row>
    <row r="34" spans="1:4" s="205" customFormat="1" x14ac:dyDescent="0.2">
      <c r="A34" s="207" t="s">
        <v>18</v>
      </c>
      <c r="B34" s="209"/>
      <c r="C34" s="204"/>
      <c r="D34" s="208"/>
    </row>
    <row r="35" spans="1:4" s="205" customFormat="1" ht="37.5" x14ac:dyDescent="0.2">
      <c r="A35" s="207" t="s">
        <v>277</v>
      </c>
      <c r="B35" s="209"/>
      <c r="C35" s="204" t="s">
        <v>19</v>
      </c>
    </row>
    <row r="36" spans="1:4" s="205" customFormat="1" x14ac:dyDescent="0.2">
      <c r="A36" s="207" t="s">
        <v>20</v>
      </c>
      <c r="B36" s="209"/>
      <c r="C36" s="204"/>
    </row>
    <row r="37" spans="1:4" s="205" customFormat="1" ht="56.25" x14ac:dyDescent="0.2">
      <c r="A37" s="207" t="s">
        <v>21</v>
      </c>
      <c r="B37" s="209"/>
      <c r="C37" s="204" t="s">
        <v>22</v>
      </c>
    </row>
    <row r="38" spans="1:4" s="121" customFormat="1" x14ac:dyDescent="0.2">
      <c r="A38" s="195" t="s">
        <v>278</v>
      </c>
      <c r="B38" s="154">
        <f>B39</f>
        <v>17021300</v>
      </c>
      <c r="C38" s="196"/>
      <c r="D38" s="197" t="e">
        <f>SUM(#REF!,#REF!,#REF!,B39)</f>
        <v>#REF!</v>
      </c>
    </row>
    <row r="39" spans="1:4" s="201" customFormat="1" x14ac:dyDescent="0.2">
      <c r="A39" s="198" t="s">
        <v>93</v>
      </c>
      <c r="B39" s="199">
        <f>SUM(B40:B43)</f>
        <v>17021300</v>
      </c>
      <c r="C39" s="200"/>
    </row>
    <row r="40" spans="1:4" s="205" customFormat="1" x14ac:dyDescent="0.2">
      <c r="A40" s="207" t="s">
        <v>23</v>
      </c>
      <c r="B40" s="203"/>
      <c r="C40" s="204"/>
    </row>
    <row r="41" spans="1:4" s="205" customFormat="1" x14ac:dyDescent="0.2">
      <c r="A41" s="207" t="s">
        <v>24</v>
      </c>
      <c r="B41" s="203">
        <v>15945300</v>
      </c>
      <c r="C41" s="204" t="s">
        <v>19</v>
      </c>
    </row>
    <row r="42" spans="1:4" s="205" customFormat="1" x14ac:dyDescent="0.2">
      <c r="A42" s="207" t="s">
        <v>279</v>
      </c>
      <c r="B42" s="203"/>
      <c r="C42" s="204"/>
    </row>
    <row r="43" spans="1:4" s="205" customFormat="1" x14ac:dyDescent="0.2">
      <c r="A43" s="207" t="s">
        <v>25</v>
      </c>
      <c r="B43" s="203">
        <v>1076000</v>
      </c>
      <c r="C43" s="204" t="s">
        <v>26</v>
      </c>
    </row>
    <row r="44" spans="1:4" s="121" customFormat="1" x14ac:dyDescent="0.2">
      <c r="A44" s="195" t="s">
        <v>280</v>
      </c>
      <c r="B44" s="154">
        <f>B45</f>
        <v>20100000</v>
      </c>
      <c r="C44" s="196"/>
      <c r="D44" s="197" t="e">
        <f>SUM(#REF!,#REF!,#REF!,B45)</f>
        <v>#REF!</v>
      </c>
    </row>
    <row r="45" spans="1:4" s="201" customFormat="1" x14ac:dyDescent="0.2">
      <c r="A45" s="198" t="s">
        <v>93</v>
      </c>
      <c r="B45" s="199">
        <f>SUM(B46:B50)</f>
        <v>20100000</v>
      </c>
      <c r="C45" s="200"/>
    </row>
    <row r="46" spans="1:4" s="205" customFormat="1" x14ac:dyDescent="0.2">
      <c r="A46" s="207" t="s">
        <v>281</v>
      </c>
      <c r="B46" s="203">
        <v>10000000</v>
      </c>
      <c r="C46" s="204" t="s">
        <v>27</v>
      </c>
    </row>
    <row r="47" spans="1:4" s="205" customFormat="1" x14ac:dyDescent="0.2">
      <c r="A47" s="207" t="s">
        <v>282</v>
      </c>
      <c r="B47" s="203">
        <v>8000000</v>
      </c>
      <c r="C47" s="204" t="s">
        <v>27</v>
      </c>
    </row>
    <row r="48" spans="1:4" s="205" customFormat="1" x14ac:dyDescent="0.2">
      <c r="A48" s="207" t="s">
        <v>283</v>
      </c>
      <c r="B48" s="203"/>
      <c r="C48" s="204"/>
    </row>
    <row r="49" spans="1:4" s="205" customFormat="1" ht="37.5" x14ac:dyDescent="0.2">
      <c r="A49" s="207" t="s">
        <v>284</v>
      </c>
      <c r="B49" s="203">
        <v>2000000</v>
      </c>
      <c r="C49" s="204" t="s">
        <v>27</v>
      </c>
    </row>
    <row r="50" spans="1:4" s="205" customFormat="1" x14ac:dyDescent="0.2">
      <c r="A50" s="207" t="s">
        <v>285</v>
      </c>
      <c r="B50" s="203">
        <v>100000</v>
      </c>
      <c r="C50" s="204" t="s">
        <v>27</v>
      </c>
    </row>
    <row r="51" spans="1:4" s="121" customFormat="1" x14ac:dyDescent="0.2">
      <c r="A51" s="195" t="s">
        <v>286</v>
      </c>
      <c r="B51" s="154">
        <v>11829600</v>
      </c>
      <c r="C51" s="196"/>
      <c r="D51" s="197">
        <f>SUM(B52)</f>
        <v>11829600</v>
      </c>
    </row>
    <row r="52" spans="1:4" s="201" customFormat="1" x14ac:dyDescent="0.2">
      <c r="A52" s="198" t="s">
        <v>93</v>
      </c>
      <c r="B52" s="199">
        <f>SUM(B53:B54)</f>
        <v>11829600</v>
      </c>
      <c r="C52" s="200"/>
    </row>
    <row r="53" spans="1:4" s="205" customFormat="1" x14ac:dyDescent="0.2">
      <c r="A53" s="207" t="s">
        <v>28</v>
      </c>
      <c r="B53" s="203">
        <v>10829600</v>
      </c>
      <c r="C53" s="204"/>
    </row>
    <row r="54" spans="1:4" s="205" customFormat="1" x14ac:dyDescent="0.2">
      <c r="A54" s="207" t="s">
        <v>30</v>
      </c>
      <c r="B54" s="203">
        <v>1000000</v>
      </c>
      <c r="C54" s="204"/>
    </row>
    <row r="55" spans="1:4" s="121" customFormat="1" ht="37.5" x14ac:dyDescent="0.2">
      <c r="A55" s="195" t="s">
        <v>287</v>
      </c>
      <c r="B55" s="154">
        <f>B56</f>
        <v>119937000</v>
      </c>
      <c r="C55" s="196"/>
      <c r="D55" s="197" t="e">
        <f>SUM(#REF!,#REF!,B56)</f>
        <v>#REF!</v>
      </c>
    </row>
    <row r="56" spans="1:4" s="201" customFormat="1" x14ac:dyDescent="0.2">
      <c r="A56" s="198" t="s">
        <v>93</v>
      </c>
      <c r="B56" s="199">
        <f>SUM(B57:B66)</f>
        <v>119937000</v>
      </c>
      <c r="C56" s="200"/>
    </row>
    <row r="57" spans="1:4" s="205" customFormat="1" x14ac:dyDescent="0.2">
      <c r="A57" s="202" t="s">
        <v>288</v>
      </c>
      <c r="B57" s="203">
        <v>23000000</v>
      </c>
      <c r="C57" s="204" t="s">
        <v>32</v>
      </c>
    </row>
    <row r="58" spans="1:4" s="205" customFormat="1" ht="37.5" x14ac:dyDescent="0.2">
      <c r="A58" s="202" t="s">
        <v>289</v>
      </c>
      <c r="B58" s="203">
        <v>5000000</v>
      </c>
      <c r="C58" s="204" t="s">
        <v>7</v>
      </c>
    </row>
    <row r="59" spans="1:4" s="205" customFormat="1" ht="37.5" x14ac:dyDescent="0.2">
      <c r="A59" s="202" t="s">
        <v>290</v>
      </c>
      <c r="B59" s="203">
        <v>5000000</v>
      </c>
      <c r="C59" s="204" t="s">
        <v>7</v>
      </c>
    </row>
    <row r="60" spans="1:4" s="205" customFormat="1" x14ac:dyDescent="0.2">
      <c r="A60" s="202" t="s">
        <v>291</v>
      </c>
      <c r="B60" s="203">
        <v>261000</v>
      </c>
      <c r="C60" s="204" t="s">
        <v>7</v>
      </c>
    </row>
    <row r="61" spans="1:4" s="205" customFormat="1" ht="37.5" x14ac:dyDescent="0.2">
      <c r="A61" s="202" t="s">
        <v>292</v>
      </c>
      <c r="B61" s="203">
        <v>472000</v>
      </c>
      <c r="C61" s="204" t="s">
        <v>7</v>
      </c>
    </row>
    <row r="62" spans="1:4" s="205" customFormat="1" x14ac:dyDescent="0.2">
      <c r="A62" s="202" t="s">
        <v>293</v>
      </c>
      <c r="B62" s="203">
        <v>404000</v>
      </c>
      <c r="C62" s="204" t="s">
        <v>7</v>
      </c>
    </row>
    <row r="63" spans="1:4" s="205" customFormat="1" x14ac:dyDescent="0.2">
      <c r="A63" s="202" t="s">
        <v>294</v>
      </c>
      <c r="B63" s="203">
        <v>20000000</v>
      </c>
      <c r="C63" s="204" t="s">
        <v>7</v>
      </c>
    </row>
    <row r="64" spans="1:4" s="205" customFormat="1" x14ac:dyDescent="0.2">
      <c r="A64" s="202" t="s">
        <v>295</v>
      </c>
      <c r="B64" s="203">
        <v>20000000</v>
      </c>
      <c r="C64" s="204" t="s">
        <v>296</v>
      </c>
    </row>
    <row r="65" spans="1:4" s="205" customFormat="1" x14ac:dyDescent="0.2">
      <c r="A65" s="202" t="s">
        <v>297</v>
      </c>
      <c r="B65" s="203">
        <v>20000000</v>
      </c>
      <c r="C65" s="204" t="s">
        <v>296</v>
      </c>
    </row>
    <row r="66" spans="1:4" s="205" customFormat="1" x14ac:dyDescent="0.2">
      <c r="A66" s="202" t="s">
        <v>298</v>
      </c>
      <c r="B66" s="203">
        <v>25800000</v>
      </c>
      <c r="C66" s="204" t="s">
        <v>296</v>
      </c>
    </row>
    <row r="67" spans="1:4" s="214" customFormat="1" x14ac:dyDescent="0.2">
      <c r="A67" s="210" t="s">
        <v>299</v>
      </c>
      <c r="B67" s="211">
        <f>SUM(B68,B71,B72,B75,B76,B77,B78,B81,B95,B98,B112,B115,B119)</f>
        <v>382401600</v>
      </c>
      <c r="C67" s="212"/>
      <c r="D67" s="213">
        <f>SUM(B68,B71,B72,B75,B76,B77,B78,B81,B95,B98,B112,B115,B119)</f>
        <v>382401600</v>
      </c>
    </row>
    <row r="68" spans="1:4" s="219" customFormat="1" x14ac:dyDescent="0.2">
      <c r="A68" s="215" t="s">
        <v>300</v>
      </c>
      <c r="B68" s="216">
        <f>B69</f>
        <v>12000000</v>
      </c>
      <c r="C68" s="217"/>
      <c r="D68" s="218" t="e">
        <f>SUM(B69,#REF!)</f>
        <v>#REF!</v>
      </c>
    </row>
    <row r="69" spans="1:4" s="201" customFormat="1" x14ac:dyDescent="0.2">
      <c r="A69" s="198" t="s">
        <v>93</v>
      </c>
      <c r="B69" s="199">
        <f>SUM(B70)</f>
        <v>12000000</v>
      </c>
      <c r="C69" s="200"/>
    </row>
    <row r="70" spans="1:4" s="205" customFormat="1" ht="37.5" x14ac:dyDescent="0.2">
      <c r="A70" s="207" t="s">
        <v>301</v>
      </c>
      <c r="B70" s="203">
        <v>12000000</v>
      </c>
      <c r="C70" s="204" t="s">
        <v>302</v>
      </c>
    </row>
    <row r="71" spans="1:4" s="219" customFormat="1" x14ac:dyDescent="0.2">
      <c r="A71" s="215" t="s">
        <v>303</v>
      </c>
      <c r="B71" s="216">
        <v>0</v>
      </c>
      <c r="C71" s="217"/>
      <c r="D71" s="218" t="e">
        <f>SUM(#REF!)</f>
        <v>#REF!</v>
      </c>
    </row>
    <row r="72" spans="1:4" s="219" customFormat="1" x14ac:dyDescent="0.2">
      <c r="A72" s="215" t="s">
        <v>304</v>
      </c>
      <c r="B72" s="216">
        <f>B73</f>
        <v>40000000</v>
      </c>
      <c r="C72" s="217"/>
      <c r="D72" s="218" t="e">
        <f>SUM(#REF!,#REF!,#REF!,B73)</f>
        <v>#REF!</v>
      </c>
    </row>
    <row r="73" spans="1:4" s="201" customFormat="1" x14ac:dyDescent="0.2">
      <c r="A73" s="198" t="s">
        <v>93</v>
      </c>
      <c r="B73" s="199">
        <f>SUM(B74)</f>
        <v>40000000</v>
      </c>
      <c r="C73" s="200"/>
    </row>
    <row r="74" spans="1:4" s="205" customFormat="1" x14ac:dyDescent="0.2">
      <c r="A74" s="207" t="s">
        <v>305</v>
      </c>
      <c r="B74" s="203">
        <v>40000000</v>
      </c>
      <c r="C74" s="204" t="s">
        <v>35</v>
      </c>
    </row>
    <row r="75" spans="1:4" s="219" customFormat="1" x14ac:dyDescent="0.2">
      <c r="A75" s="215" t="s">
        <v>306</v>
      </c>
      <c r="B75" s="216">
        <v>0</v>
      </c>
      <c r="C75" s="217"/>
      <c r="D75" s="218" t="e">
        <f>SUM(#REF!)</f>
        <v>#REF!</v>
      </c>
    </row>
    <row r="76" spans="1:4" s="219" customFormat="1" x14ac:dyDescent="0.2">
      <c r="A76" s="215" t="s">
        <v>307</v>
      </c>
      <c r="B76" s="216">
        <v>0</v>
      </c>
      <c r="C76" s="217"/>
      <c r="D76" s="218" t="e">
        <f>SUM(#REF!)</f>
        <v>#REF!</v>
      </c>
    </row>
    <row r="77" spans="1:4" s="219" customFormat="1" ht="37.5" x14ac:dyDescent="0.2">
      <c r="A77" s="215" t="s">
        <v>308</v>
      </c>
      <c r="B77" s="216">
        <v>0</v>
      </c>
      <c r="C77" s="217"/>
      <c r="D77" s="218" t="e">
        <f>SUM(#REF!)</f>
        <v>#REF!</v>
      </c>
    </row>
    <row r="78" spans="1:4" s="219" customFormat="1" x14ac:dyDescent="0.2">
      <c r="A78" s="215" t="s">
        <v>309</v>
      </c>
      <c r="B78" s="216">
        <f>B79</f>
        <v>9300000</v>
      </c>
      <c r="C78" s="217"/>
      <c r="D78" s="218" t="e">
        <f>SUM(#REF!,B79)</f>
        <v>#REF!</v>
      </c>
    </row>
    <row r="79" spans="1:4" s="201" customFormat="1" x14ac:dyDescent="0.2">
      <c r="A79" s="198" t="s">
        <v>93</v>
      </c>
      <c r="B79" s="199">
        <f>SUM(B80)</f>
        <v>9300000</v>
      </c>
      <c r="C79" s="200"/>
    </row>
    <row r="80" spans="1:4" s="205" customFormat="1" x14ac:dyDescent="0.2">
      <c r="A80" s="202" t="s">
        <v>310</v>
      </c>
      <c r="B80" s="203">
        <v>9300000</v>
      </c>
      <c r="C80" s="204" t="s">
        <v>9</v>
      </c>
    </row>
    <row r="81" spans="1:4" s="219" customFormat="1" x14ac:dyDescent="0.2">
      <c r="A81" s="215" t="s">
        <v>311</v>
      </c>
      <c r="B81" s="216">
        <f>B82</f>
        <v>155805600</v>
      </c>
      <c r="C81" s="217"/>
      <c r="D81" s="218" t="e">
        <f>SUM(#REF!,B82,#REF!,#REF!)</f>
        <v>#REF!</v>
      </c>
    </row>
    <row r="82" spans="1:4" s="201" customFormat="1" x14ac:dyDescent="0.2">
      <c r="A82" s="198" t="s">
        <v>93</v>
      </c>
      <c r="B82" s="199">
        <f>SUM(B83:B94)</f>
        <v>155805600</v>
      </c>
      <c r="C82" s="200"/>
    </row>
    <row r="83" spans="1:4" s="205" customFormat="1" ht="37.5" x14ac:dyDescent="0.2">
      <c r="A83" s="202" t="s">
        <v>312</v>
      </c>
      <c r="B83" s="203">
        <v>8000000</v>
      </c>
      <c r="C83" s="204" t="s">
        <v>36</v>
      </c>
    </row>
    <row r="84" spans="1:4" s="205" customFormat="1" ht="37.5" x14ac:dyDescent="0.2">
      <c r="A84" s="202" t="s">
        <v>313</v>
      </c>
      <c r="B84" s="203">
        <v>15882000</v>
      </c>
      <c r="C84" s="204" t="s">
        <v>314</v>
      </c>
    </row>
    <row r="85" spans="1:4" s="205" customFormat="1" ht="37.5" x14ac:dyDescent="0.2">
      <c r="A85" s="202" t="s">
        <v>315</v>
      </c>
      <c r="B85" s="203">
        <v>4500000</v>
      </c>
      <c r="C85" s="204" t="s">
        <v>314</v>
      </c>
    </row>
    <row r="86" spans="1:4" s="205" customFormat="1" ht="37.5" x14ac:dyDescent="0.2">
      <c r="A86" s="202" t="s">
        <v>316</v>
      </c>
      <c r="B86" s="203">
        <v>3592000</v>
      </c>
      <c r="C86" s="204" t="s">
        <v>317</v>
      </c>
    </row>
    <row r="87" spans="1:4" s="205" customFormat="1" ht="37.5" x14ac:dyDescent="0.2">
      <c r="A87" s="202" t="s">
        <v>318</v>
      </c>
      <c r="B87" s="203">
        <v>5832000</v>
      </c>
      <c r="C87" s="204" t="s">
        <v>317</v>
      </c>
    </row>
    <row r="88" spans="1:4" s="205" customFormat="1" ht="37.5" x14ac:dyDescent="0.2">
      <c r="A88" s="202" t="s">
        <v>319</v>
      </c>
      <c r="B88" s="203">
        <v>6282000</v>
      </c>
      <c r="C88" s="204" t="s">
        <v>320</v>
      </c>
    </row>
    <row r="89" spans="1:4" s="205" customFormat="1" ht="56.25" x14ac:dyDescent="0.2">
      <c r="A89" s="202" t="s">
        <v>321</v>
      </c>
      <c r="B89" s="203">
        <v>1999600</v>
      </c>
      <c r="C89" s="204" t="s">
        <v>320</v>
      </c>
    </row>
    <row r="90" spans="1:4" s="205" customFormat="1" x14ac:dyDescent="0.2">
      <c r="A90" s="202" t="s">
        <v>322</v>
      </c>
      <c r="B90" s="203">
        <v>1518000</v>
      </c>
      <c r="C90" s="204" t="s">
        <v>320</v>
      </c>
    </row>
    <row r="91" spans="1:4" s="205" customFormat="1" ht="37.5" x14ac:dyDescent="0.2">
      <c r="A91" s="202" t="s">
        <v>323</v>
      </c>
      <c r="B91" s="203">
        <v>4300000</v>
      </c>
      <c r="C91" s="204" t="s">
        <v>314</v>
      </c>
    </row>
    <row r="92" spans="1:4" s="205" customFormat="1" ht="37.5" x14ac:dyDescent="0.2">
      <c r="A92" s="202" t="s">
        <v>324</v>
      </c>
      <c r="B92" s="203">
        <v>50000000</v>
      </c>
      <c r="C92" s="204" t="s">
        <v>36</v>
      </c>
    </row>
    <row r="93" spans="1:4" s="205" customFormat="1" ht="37.5" x14ac:dyDescent="0.2">
      <c r="A93" s="202" t="s">
        <v>325</v>
      </c>
      <c r="B93" s="203">
        <v>50000000</v>
      </c>
      <c r="C93" s="204" t="s">
        <v>9</v>
      </c>
    </row>
    <row r="94" spans="1:4" s="205" customFormat="1" x14ac:dyDescent="0.2">
      <c r="A94" s="202" t="s">
        <v>326</v>
      </c>
      <c r="B94" s="203">
        <v>3900000</v>
      </c>
      <c r="C94" s="204" t="s">
        <v>9</v>
      </c>
    </row>
    <row r="95" spans="1:4" s="219" customFormat="1" x14ac:dyDescent="0.2">
      <c r="A95" s="215" t="s">
        <v>327</v>
      </c>
      <c r="B95" s="216">
        <f>B96</f>
        <v>10000000</v>
      </c>
      <c r="C95" s="217"/>
      <c r="D95" s="218" t="e">
        <f>SUM(#REF!,B96)</f>
        <v>#REF!</v>
      </c>
    </row>
    <row r="96" spans="1:4" s="201" customFormat="1" x14ac:dyDescent="0.2">
      <c r="A96" s="198" t="s">
        <v>93</v>
      </c>
      <c r="B96" s="199">
        <f>SUM(B97)</f>
        <v>10000000</v>
      </c>
      <c r="C96" s="200"/>
    </row>
    <row r="97" spans="1:4" x14ac:dyDescent="0.2">
      <c r="A97" s="220" t="s">
        <v>328</v>
      </c>
      <c r="B97" s="221">
        <v>10000000</v>
      </c>
      <c r="C97" s="222"/>
    </row>
    <row r="98" spans="1:4" s="219" customFormat="1" x14ac:dyDescent="0.2">
      <c r="A98" s="215" t="s">
        <v>329</v>
      </c>
      <c r="B98" s="216">
        <f>B99</f>
        <v>129796000</v>
      </c>
      <c r="C98" s="217"/>
      <c r="D98" s="218" t="e">
        <f>SUM(#REF!,#REF!,#REF!,B99)</f>
        <v>#REF!</v>
      </c>
    </row>
    <row r="99" spans="1:4" s="201" customFormat="1" x14ac:dyDescent="0.2">
      <c r="A99" s="198" t="s">
        <v>93</v>
      </c>
      <c r="B99" s="199">
        <f>SUM(B100:B111)</f>
        <v>129796000</v>
      </c>
      <c r="C99" s="200"/>
    </row>
    <row r="100" spans="1:4" x14ac:dyDescent="0.2">
      <c r="A100" s="149" t="s">
        <v>330</v>
      </c>
      <c r="B100" s="221">
        <v>1000000</v>
      </c>
      <c r="C100" s="223" t="s">
        <v>47</v>
      </c>
    </row>
    <row r="101" spans="1:4" ht="56.25" x14ac:dyDescent="0.2">
      <c r="A101" s="149" t="s">
        <v>331</v>
      </c>
      <c r="B101" s="221">
        <v>3600000</v>
      </c>
      <c r="C101" s="222" t="s">
        <v>35</v>
      </c>
    </row>
    <row r="102" spans="1:4" ht="37.5" x14ac:dyDescent="0.2">
      <c r="A102" s="149" t="s">
        <v>332</v>
      </c>
      <c r="B102" s="221">
        <v>26745000</v>
      </c>
      <c r="C102" s="222" t="s">
        <v>39</v>
      </c>
    </row>
    <row r="103" spans="1:4" ht="37.5" x14ac:dyDescent="0.2">
      <c r="A103" s="149" t="s">
        <v>333</v>
      </c>
      <c r="B103" s="221">
        <v>1000000</v>
      </c>
      <c r="C103" s="222" t="s">
        <v>9</v>
      </c>
    </row>
    <row r="104" spans="1:4" ht="37.5" x14ac:dyDescent="0.2">
      <c r="A104" s="149" t="s">
        <v>334</v>
      </c>
      <c r="B104" s="221">
        <v>11181000</v>
      </c>
      <c r="C104" s="222" t="s">
        <v>335</v>
      </c>
    </row>
    <row r="105" spans="1:4" ht="37.5" x14ac:dyDescent="0.2">
      <c r="A105" s="149" t="s">
        <v>336</v>
      </c>
      <c r="B105" s="221">
        <v>920000</v>
      </c>
      <c r="C105" s="222" t="s">
        <v>9</v>
      </c>
    </row>
    <row r="106" spans="1:4" ht="37.5" x14ac:dyDescent="0.2">
      <c r="A106" s="149" t="s">
        <v>337</v>
      </c>
      <c r="B106" s="221">
        <v>1150000</v>
      </c>
      <c r="C106" s="222" t="s">
        <v>320</v>
      </c>
    </row>
    <row r="107" spans="1:4" ht="37.5" x14ac:dyDescent="0.2">
      <c r="A107" s="149" t="s">
        <v>338</v>
      </c>
      <c r="B107" s="221">
        <v>1000000</v>
      </c>
      <c r="C107" s="222" t="s">
        <v>320</v>
      </c>
    </row>
    <row r="108" spans="1:4" ht="56.25" x14ac:dyDescent="0.2">
      <c r="A108" s="149" t="s">
        <v>339</v>
      </c>
      <c r="B108" s="221">
        <v>28795000</v>
      </c>
      <c r="C108" s="222" t="s">
        <v>29</v>
      </c>
    </row>
    <row r="109" spans="1:4" ht="37.5" x14ac:dyDescent="0.2">
      <c r="A109" s="149" t="s">
        <v>340</v>
      </c>
      <c r="B109" s="221">
        <v>2000000</v>
      </c>
      <c r="C109" s="222" t="s">
        <v>341</v>
      </c>
    </row>
    <row r="110" spans="1:4" ht="56.25" x14ac:dyDescent="0.2">
      <c r="A110" s="149" t="s">
        <v>342</v>
      </c>
      <c r="B110" s="221">
        <v>49400000</v>
      </c>
      <c r="C110" s="222" t="s">
        <v>35</v>
      </c>
    </row>
    <row r="111" spans="1:4" ht="56.25" x14ac:dyDescent="0.2">
      <c r="A111" s="149" t="s">
        <v>343</v>
      </c>
      <c r="B111" s="221">
        <v>3005000</v>
      </c>
      <c r="C111" s="222" t="s">
        <v>29</v>
      </c>
    </row>
    <row r="112" spans="1:4" s="219" customFormat="1" x14ac:dyDescent="0.2">
      <c r="A112" s="215" t="s">
        <v>344</v>
      </c>
      <c r="B112" s="216">
        <f>B113</f>
        <v>7500000</v>
      </c>
      <c r="C112" s="217"/>
      <c r="D112" s="218" t="e">
        <f>SUM(#REF!,#REF!,#REF!,B113)</f>
        <v>#REF!</v>
      </c>
    </row>
    <row r="113" spans="1:4" s="201" customFormat="1" x14ac:dyDescent="0.2">
      <c r="A113" s="198" t="s">
        <v>93</v>
      </c>
      <c r="B113" s="199">
        <f>SUM(B114)</f>
        <v>7500000</v>
      </c>
      <c r="C113" s="200"/>
    </row>
    <row r="114" spans="1:4" s="205" customFormat="1" ht="37.5" x14ac:dyDescent="0.2">
      <c r="A114" s="207" t="s">
        <v>345</v>
      </c>
      <c r="B114" s="203">
        <v>7500000</v>
      </c>
      <c r="C114" s="204" t="s">
        <v>346</v>
      </c>
    </row>
    <row r="115" spans="1:4" s="219" customFormat="1" x14ac:dyDescent="0.2">
      <c r="A115" s="215" t="s">
        <v>347</v>
      </c>
      <c r="B115" s="216">
        <f>B116</f>
        <v>18000000</v>
      </c>
      <c r="C115" s="217"/>
      <c r="D115" s="218" t="e">
        <f>SUM(#REF!,#REF!,B116)</f>
        <v>#REF!</v>
      </c>
    </row>
    <row r="116" spans="1:4" s="201" customFormat="1" ht="37.5" x14ac:dyDescent="0.2">
      <c r="A116" s="198" t="s">
        <v>93</v>
      </c>
      <c r="B116" s="199">
        <f>SUM(B117:B118)</f>
        <v>18000000</v>
      </c>
      <c r="C116" s="200" t="s">
        <v>348</v>
      </c>
    </row>
    <row r="117" spans="1:4" s="205" customFormat="1" x14ac:dyDescent="0.2">
      <c r="A117" s="224" t="s">
        <v>349</v>
      </c>
      <c r="B117" s="203">
        <v>3000000</v>
      </c>
      <c r="C117" s="204"/>
    </row>
    <row r="118" spans="1:4" s="205" customFormat="1" ht="37.5" x14ac:dyDescent="0.2">
      <c r="A118" s="224" t="s">
        <v>350</v>
      </c>
      <c r="B118" s="203">
        <v>15000000</v>
      </c>
      <c r="C118" s="204"/>
    </row>
    <row r="119" spans="1:4" s="219" customFormat="1" x14ac:dyDescent="0.2">
      <c r="A119" s="215" t="s">
        <v>351</v>
      </c>
      <c r="B119" s="216">
        <v>0</v>
      </c>
      <c r="C119" s="217"/>
      <c r="D119" s="218" t="e">
        <f>SUM(#REF!)</f>
        <v>#REF!</v>
      </c>
    </row>
  </sheetData>
  <mergeCells count="1">
    <mergeCell ref="A1:C1"/>
  </mergeCells>
  <pageMargins left="0.29218749999999999" right="0.17416666666666666" top="0.38968750000000002" bottom="0.18124999999999999" header="0.18124999999999999" footer="0.31496062992125984"/>
  <pageSetup paperSize="9" scale="87" orientation="portrait" horizontalDpi="1200" verticalDpi="1200" r:id="rId1"/>
  <headerFooter>
    <oddHeader>&amp;Cหน้าที่ &amp;P</oddHeader>
  </headerFooter>
  <rowBreaks count="1" manualBreakCount="1">
    <brk id="2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view="pageLayout" topLeftCell="A76" zoomScale="120" zoomScaleNormal="140" zoomScaleSheetLayoutView="110" zoomScalePageLayoutView="120" workbookViewId="0">
      <selection activeCell="F79" sqref="F79:F80"/>
    </sheetView>
  </sheetViews>
  <sheetFormatPr defaultColWidth="9" defaultRowHeight="17.25" x14ac:dyDescent="0.3"/>
  <cols>
    <col min="1" max="1" width="1.625" style="2" customWidth="1"/>
    <col min="2" max="3" width="1.75" style="2" customWidth="1"/>
    <col min="4" max="4" width="58.5" style="2" customWidth="1"/>
    <col min="5" max="5" width="11.25" style="10" customWidth="1"/>
    <col min="6" max="6" width="20.125" style="102" customWidth="1"/>
    <col min="7" max="7" width="9" style="2"/>
    <col min="8" max="8" width="9.375" style="2" bestFit="1" customWidth="1"/>
    <col min="9" max="16384" width="9" style="2"/>
  </cols>
  <sheetData>
    <row r="1" spans="1:9" x14ac:dyDescent="0.3">
      <c r="A1" s="261" t="s">
        <v>0</v>
      </c>
      <c r="B1" s="261"/>
      <c r="C1" s="261"/>
      <c r="D1" s="261"/>
      <c r="E1" s="261"/>
      <c r="F1" s="261"/>
      <c r="G1" s="1"/>
    </row>
    <row r="2" spans="1:9" x14ac:dyDescent="0.3">
      <c r="A2" s="261" t="s">
        <v>1</v>
      </c>
      <c r="B2" s="261"/>
      <c r="C2" s="261"/>
      <c r="D2" s="261"/>
      <c r="E2" s="261"/>
      <c r="F2" s="261"/>
      <c r="G2" s="1"/>
    </row>
    <row r="3" spans="1:9" x14ac:dyDescent="0.3">
      <c r="A3" s="262" t="s">
        <v>2</v>
      </c>
      <c r="B3" s="262"/>
      <c r="C3" s="262"/>
      <c r="D3" s="262"/>
      <c r="E3" s="263" t="s">
        <v>352</v>
      </c>
      <c r="F3" s="263"/>
    </row>
    <row r="4" spans="1:9" x14ac:dyDescent="0.3">
      <c r="A4" s="264" t="s">
        <v>3</v>
      </c>
      <c r="B4" s="264"/>
      <c r="C4" s="264"/>
      <c r="D4" s="264"/>
      <c r="E4" s="265" t="s">
        <v>4</v>
      </c>
      <c r="F4" s="264" t="s">
        <v>5</v>
      </c>
    </row>
    <row r="5" spans="1:9" s="3" customFormat="1" x14ac:dyDescent="0.2">
      <c r="A5" s="264"/>
      <c r="B5" s="264"/>
      <c r="C5" s="264"/>
      <c r="D5" s="264"/>
      <c r="E5" s="265"/>
      <c r="F5" s="264"/>
    </row>
    <row r="6" spans="1:9" x14ac:dyDescent="0.3">
      <c r="A6" s="269" t="s">
        <v>6</v>
      </c>
      <c r="B6" s="270"/>
      <c r="C6" s="270"/>
      <c r="D6" s="271"/>
      <c r="E6" s="4">
        <f>E140</f>
        <v>937654100</v>
      </c>
      <c r="F6" s="5"/>
    </row>
    <row r="7" spans="1:9" x14ac:dyDescent="0.3">
      <c r="A7" s="272" t="s">
        <v>353</v>
      </c>
      <c r="B7" s="273"/>
      <c r="C7" s="273"/>
      <c r="D7" s="274"/>
      <c r="E7" s="6">
        <f>E8+E29+E34+E39+E47+E54+E60</f>
        <v>555252500</v>
      </c>
      <c r="F7" s="7"/>
    </row>
    <row r="8" spans="1:9" x14ac:dyDescent="0.3">
      <c r="A8" s="275" t="s">
        <v>256</v>
      </c>
      <c r="B8" s="275"/>
      <c r="C8" s="275"/>
      <c r="D8" s="275"/>
      <c r="E8" s="8">
        <f>E9+E24</f>
        <v>234185000</v>
      </c>
      <c r="F8" s="9"/>
      <c r="H8" s="10"/>
      <c r="I8" s="10"/>
    </row>
    <row r="9" spans="1:9" s="36" customFormat="1" x14ac:dyDescent="0.3">
      <c r="A9" s="32"/>
      <c r="B9" s="33"/>
      <c r="C9" s="276" t="s">
        <v>354</v>
      </c>
      <c r="D9" s="277"/>
      <c r="E9" s="226">
        <f>SUM(E10:E23)</f>
        <v>128355000</v>
      </c>
      <c r="F9" s="227"/>
    </row>
    <row r="10" spans="1:9" ht="34.5" x14ac:dyDescent="0.3">
      <c r="A10" s="12"/>
      <c r="B10" s="13"/>
      <c r="C10" s="13"/>
      <c r="D10" s="16" t="s">
        <v>355</v>
      </c>
      <c r="E10" s="17">
        <v>10000000</v>
      </c>
      <c r="F10" s="18" t="s">
        <v>7</v>
      </c>
    </row>
    <row r="11" spans="1:9" ht="34.5" x14ac:dyDescent="0.3">
      <c r="A11" s="19"/>
      <c r="B11" s="1"/>
      <c r="C11" s="1"/>
      <c r="D11" s="20" t="s">
        <v>356</v>
      </c>
      <c r="E11" s="17">
        <v>10000000</v>
      </c>
      <c r="F11" s="18" t="s">
        <v>7</v>
      </c>
    </row>
    <row r="12" spans="1:9" ht="34.5" x14ac:dyDescent="0.3">
      <c r="A12" s="12"/>
      <c r="B12" s="13"/>
      <c r="C12" s="13"/>
      <c r="D12" s="16" t="s">
        <v>357</v>
      </c>
      <c r="E12" s="17">
        <v>10000000</v>
      </c>
      <c r="F12" s="18" t="s">
        <v>7</v>
      </c>
    </row>
    <row r="13" spans="1:9" x14ac:dyDescent="0.3">
      <c r="A13" s="12"/>
      <c r="B13" s="13"/>
      <c r="C13" s="13"/>
      <c r="D13" s="16" t="s">
        <v>358</v>
      </c>
      <c r="E13" s="17">
        <v>10000000</v>
      </c>
      <c r="F13" s="18" t="s">
        <v>7</v>
      </c>
    </row>
    <row r="14" spans="1:9" ht="34.5" x14ac:dyDescent="0.3">
      <c r="A14" s="12"/>
      <c r="B14" s="13"/>
      <c r="C14" s="13"/>
      <c r="D14" s="16" t="s">
        <v>359</v>
      </c>
      <c r="E14" s="17">
        <v>10000000</v>
      </c>
      <c r="F14" s="18" t="s">
        <v>7</v>
      </c>
    </row>
    <row r="15" spans="1:9" ht="34.5" x14ac:dyDescent="0.3">
      <c r="A15" s="19"/>
      <c r="B15" s="1"/>
      <c r="C15" s="1"/>
      <c r="D15" s="20" t="s">
        <v>360</v>
      </c>
      <c r="E15" s="17">
        <v>10000000</v>
      </c>
      <c r="F15" s="18" t="s">
        <v>7</v>
      </c>
    </row>
    <row r="16" spans="1:9" ht="34.5" x14ac:dyDescent="0.3">
      <c r="A16" s="12"/>
      <c r="B16" s="13"/>
      <c r="C16" s="13"/>
      <c r="D16" s="16" t="s">
        <v>361</v>
      </c>
      <c r="E16" s="17">
        <v>10000000</v>
      </c>
      <c r="F16" s="18" t="s">
        <v>7</v>
      </c>
    </row>
    <row r="17" spans="1:6" s="25" customFormat="1" x14ac:dyDescent="0.3">
      <c r="A17" s="21"/>
      <c r="B17" s="22"/>
      <c r="C17" s="22"/>
      <c r="D17" s="23" t="s">
        <v>362</v>
      </c>
      <c r="E17" s="17">
        <v>35000000</v>
      </c>
      <c r="F17" s="24" t="s">
        <v>7</v>
      </c>
    </row>
    <row r="18" spans="1:6" s="25" customFormat="1" x14ac:dyDescent="0.3">
      <c r="A18" s="26"/>
      <c r="B18" s="27"/>
      <c r="C18" s="27"/>
      <c r="D18" s="28" t="s">
        <v>363</v>
      </c>
      <c r="E18" s="17">
        <v>5000000</v>
      </c>
      <c r="F18" s="24" t="s">
        <v>7</v>
      </c>
    </row>
    <row r="19" spans="1:6" s="25" customFormat="1" x14ac:dyDescent="0.3">
      <c r="A19" s="21"/>
      <c r="B19" s="22"/>
      <c r="C19" s="22"/>
      <c r="D19" s="23" t="s">
        <v>364</v>
      </c>
      <c r="E19" s="17">
        <v>4000000</v>
      </c>
      <c r="F19" s="24" t="s">
        <v>7</v>
      </c>
    </row>
    <row r="20" spans="1:6" s="25" customFormat="1" x14ac:dyDescent="0.3">
      <c r="A20" s="26"/>
      <c r="B20" s="27"/>
      <c r="C20" s="27"/>
      <c r="D20" s="28" t="s">
        <v>365</v>
      </c>
      <c r="E20" s="17">
        <v>6000000</v>
      </c>
      <c r="F20" s="24" t="s">
        <v>7</v>
      </c>
    </row>
    <row r="21" spans="1:6" s="25" customFormat="1" x14ac:dyDescent="0.3">
      <c r="A21" s="21"/>
      <c r="B21" s="22"/>
      <c r="C21" s="22"/>
      <c r="D21" s="23" t="s">
        <v>366</v>
      </c>
      <c r="E21" s="17">
        <v>5000000</v>
      </c>
      <c r="F21" s="24" t="s">
        <v>7</v>
      </c>
    </row>
    <row r="22" spans="1:6" s="25" customFormat="1" x14ac:dyDescent="0.3">
      <c r="A22" s="26"/>
      <c r="B22" s="27"/>
      <c r="C22" s="27"/>
      <c r="D22" s="29" t="s">
        <v>367</v>
      </c>
      <c r="E22" s="30">
        <v>1355000</v>
      </c>
      <c r="F22" s="24" t="s">
        <v>7</v>
      </c>
    </row>
    <row r="23" spans="1:6" s="25" customFormat="1" x14ac:dyDescent="0.3">
      <c r="A23" s="21"/>
      <c r="B23" s="22"/>
      <c r="C23" s="22"/>
      <c r="D23" s="31" t="s">
        <v>368</v>
      </c>
      <c r="E23" s="30">
        <v>2000000</v>
      </c>
      <c r="F23" s="24" t="s">
        <v>7</v>
      </c>
    </row>
    <row r="24" spans="1:6" s="36" customFormat="1" x14ac:dyDescent="0.3">
      <c r="A24" s="32"/>
      <c r="B24" s="33"/>
      <c r="C24" s="278" t="s">
        <v>8</v>
      </c>
      <c r="D24" s="276"/>
      <c r="E24" s="34">
        <f>SUM(E25:E28)</f>
        <v>105830000</v>
      </c>
      <c r="F24" s="35"/>
    </row>
    <row r="25" spans="1:6" ht="34.5" x14ac:dyDescent="0.3">
      <c r="A25" s="19"/>
      <c r="B25" s="1"/>
      <c r="C25" s="1"/>
      <c r="D25" s="20" t="s">
        <v>369</v>
      </c>
      <c r="E25" s="30">
        <v>50000000</v>
      </c>
      <c r="F25" s="18" t="s">
        <v>9</v>
      </c>
    </row>
    <row r="26" spans="1:6" ht="34.5" x14ac:dyDescent="0.3">
      <c r="A26" s="12"/>
      <c r="B26" s="13"/>
      <c r="C26" s="13"/>
      <c r="D26" s="16" t="s">
        <v>370</v>
      </c>
      <c r="E26" s="30">
        <v>45000000</v>
      </c>
      <c r="F26" s="18" t="s">
        <v>9</v>
      </c>
    </row>
    <row r="27" spans="1:6" x14ac:dyDescent="0.3">
      <c r="A27" s="19"/>
      <c r="B27" s="1"/>
      <c r="C27" s="1"/>
      <c r="D27" s="20" t="s">
        <v>372</v>
      </c>
      <c r="E27" s="37">
        <v>4440000</v>
      </c>
      <c r="F27" s="18" t="s">
        <v>10</v>
      </c>
    </row>
    <row r="28" spans="1:6" ht="34.5" x14ac:dyDescent="0.3">
      <c r="A28" s="12"/>
      <c r="B28" s="13"/>
      <c r="C28" s="13"/>
      <c r="D28" s="16" t="s">
        <v>371</v>
      </c>
      <c r="E28" s="37">
        <v>6390000</v>
      </c>
      <c r="F28" s="18" t="s">
        <v>10</v>
      </c>
    </row>
    <row r="29" spans="1:6" x14ac:dyDescent="0.3">
      <c r="A29" s="279" t="s">
        <v>275</v>
      </c>
      <c r="B29" s="280"/>
      <c r="C29" s="280"/>
      <c r="D29" s="281"/>
      <c r="E29" s="47">
        <f>E30</f>
        <v>150779600</v>
      </c>
      <c r="F29" s="48"/>
    </row>
    <row r="30" spans="1:6" s="36" customFormat="1" x14ac:dyDescent="0.3">
      <c r="A30" s="49"/>
      <c r="B30" s="282" t="s">
        <v>373</v>
      </c>
      <c r="C30" s="282"/>
      <c r="D30" s="283"/>
      <c r="E30" s="11">
        <v>150779600</v>
      </c>
      <c r="F30" s="54"/>
    </row>
    <row r="31" spans="1:6" x14ac:dyDescent="0.3">
      <c r="A31" s="38"/>
      <c r="B31" s="39"/>
      <c r="C31" s="284" t="s">
        <v>374</v>
      </c>
      <c r="D31" s="285"/>
      <c r="E31" s="40">
        <v>141451560</v>
      </c>
      <c r="F31" s="41" t="s">
        <v>13</v>
      </c>
    </row>
    <row r="32" spans="1:6" x14ac:dyDescent="0.3">
      <c r="A32" s="38"/>
      <c r="B32" s="39"/>
      <c r="C32" s="284" t="s">
        <v>375</v>
      </c>
      <c r="D32" s="285"/>
      <c r="E32" s="42">
        <v>6261900</v>
      </c>
      <c r="F32" s="41" t="s">
        <v>15</v>
      </c>
    </row>
    <row r="33" spans="1:6" x14ac:dyDescent="0.3">
      <c r="A33" s="43"/>
      <c r="B33" s="44"/>
      <c r="C33" s="286" t="s">
        <v>376</v>
      </c>
      <c r="D33" s="287"/>
      <c r="E33" s="45">
        <v>4932000</v>
      </c>
      <c r="F33" s="46" t="s">
        <v>17</v>
      </c>
    </row>
    <row r="34" spans="1:6" x14ac:dyDescent="0.3">
      <c r="A34" s="266" t="s">
        <v>276</v>
      </c>
      <c r="B34" s="267"/>
      <c r="C34" s="267"/>
      <c r="D34" s="268"/>
      <c r="E34" s="47">
        <f>E35+E37</f>
        <v>1400000</v>
      </c>
      <c r="F34" s="48"/>
    </row>
    <row r="35" spans="1:6" s="36" customFormat="1" x14ac:dyDescent="0.3">
      <c r="A35" s="49"/>
      <c r="B35" s="282" t="s">
        <v>377</v>
      </c>
      <c r="C35" s="282"/>
      <c r="D35" s="283"/>
      <c r="E35" s="50">
        <f>E36</f>
        <v>1200000</v>
      </c>
      <c r="F35" s="51"/>
    </row>
    <row r="36" spans="1:6" x14ac:dyDescent="0.3">
      <c r="A36" s="12"/>
      <c r="B36" s="13"/>
      <c r="C36" s="290" t="s">
        <v>378</v>
      </c>
      <c r="D36" s="291"/>
      <c r="E36" s="30">
        <v>1200000</v>
      </c>
      <c r="F36" s="18" t="s">
        <v>19</v>
      </c>
    </row>
    <row r="37" spans="1:6" s="36" customFormat="1" x14ac:dyDescent="0.3">
      <c r="A37" s="49"/>
      <c r="B37" s="282" t="s">
        <v>20</v>
      </c>
      <c r="C37" s="282"/>
      <c r="D37" s="283"/>
      <c r="E37" s="11">
        <f>E38</f>
        <v>200000</v>
      </c>
      <c r="F37" s="54"/>
    </row>
    <row r="38" spans="1:6" ht="28.5" x14ac:dyDescent="0.3">
      <c r="A38" s="12"/>
      <c r="B38" s="13"/>
      <c r="C38" s="290" t="s">
        <v>21</v>
      </c>
      <c r="D38" s="291"/>
      <c r="E38" s="55">
        <v>200000</v>
      </c>
      <c r="F38" s="18" t="s">
        <v>22</v>
      </c>
    </row>
    <row r="39" spans="1:6" x14ac:dyDescent="0.3">
      <c r="A39" s="279" t="s">
        <v>278</v>
      </c>
      <c r="B39" s="280"/>
      <c r="C39" s="280"/>
      <c r="D39" s="281"/>
      <c r="E39" s="47">
        <f>E40+E45</f>
        <v>17021300</v>
      </c>
      <c r="F39" s="48"/>
    </row>
    <row r="40" spans="1:6" s="36" customFormat="1" x14ac:dyDescent="0.3">
      <c r="A40" s="49"/>
      <c r="B40" s="282" t="s">
        <v>380</v>
      </c>
      <c r="C40" s="282"/>
      <c r="D40" s="283"/>
      <c r="E40" s="50">
        <f>E41</f>
        <v>15945300</v>
      </c>
      <c r="F40" s="51"/>
    </row>
    <row r="41" spans="1:6" s="25" customFormat="1" x14ac:dyDescent="0.3">
      <c r="A41" s="56"/>
      <c r="B41" s="57"/>
      <c r="C41" s="288" t="s">
        <v>381</v>
      </c>
      <c r="D41" s="289"/>
      <c r="E41" s="30">
        <f>E42+E43+E44</f>
        <v>15945300</v>
      </c>
      <c r="F41" s="24" t="s">
        <v>19</v>
      </c>
    </row>
    <row r="42" spans="1:6" x14ac:dyDescent="0.3">
      <c r="A42" s="52"/>
      <c r="B42" s="53"/>
      <c r="C42" s="53"/>
      <c r="D42" s="62" t="s">
        <v>382</v>
      </c>
      <c r="E42" s="228">
        <v>1089300</v>
      </c>
      <c r="F42" s="61"/>
    </row>
    <row r="43" spans="1:6" x14ac:dyDescent="0.3">
      <c r="A43" s="52"/>
      <c r="B43" s="53"/>
      <c r="C43" s="53"/>
      <c r="D43" s="62" t="s">
        <v>383</v>
      </c>
      <c r="E43" s="30">
        <v>14776000</v>
      </c>
      <c r="F43" s="24"/>
    </row>
    <row r="44" spans="1:6" x14ac:dyDescent="0.3">
      <c r="A44" s="52"/>
      <c r="B44" s="53"/>
      <c r="C44" s="53"/>
      <c r="D44" s="62" t="s">
        <v>384</v>
      </c>
      <c r="E44" s="30">
        <v>80000</v>
      </c>
      <c r="F44" s="24"/>
    </row>
    <row r="45" spans="1:6" s="36" customFormat="1" x14ac:dyDescent="0.3">
      <c r="A45" s="49"/>
      <c r="B45" s="282" t="s">
        <v>388</v>
      </c>
      <c r="C45" s="282"/>
      <c r="D45" s="283"/>
      <c r="E45" s="11">
        <f>E46</f>
        <v>1076000</v>
      </c>
      <c r="F45" s="54"/>
    </row>
    <row r="46" spans="1:6" x14ac:dyDescent="0.3">
      <c r="A46" s="12"/>
      <c r="B46" s="13"/>
      <c r="C46" s="292" t="s">
        <v>379</v>
      </c>
      <c r="D46" s="293"/>
      <c r="E46" s="30">
        <v>1076000</v>
      </c>
      <c r="F46" s="18" t="s">
        <v>26</v>
      </c>
    </row>
    <row r="47" spans="1:6" x14ac:dyDescent="0.3">
      <c r="A47" s="294" t="s">
        <v>280</v>
      </c>
      <c r="B47" s="295"/>
      <c r="C47" s="295"/>
      <c r="D47" s="296"/>
      <c r="E47" s="47">
        <f>E48+E51</f>
        <v>20100000</v>
      </c>
      <c r="F47" s="48"/>
    </row>
    <row r="48" spans="1:6" s="36" customFormat="1" x14ac:dyDescent="0.3">
      <c r="A48" s="49"/>
      <c r="B48" s="282" t="s">
        <v>385</v>
      </c>
      <c r="C48" s="282"/>
      <c r="D48" s="283"/>
      <c r="E48" s="50">
        <f>E49+E50</f>
        <v>18000000</v>
      </c>
      <c r="F48" s="51"/>
    </row>
    <row r="49" spans="1:6" s="25" customFormat="1" x14ac:dyDescent="0.3">
      <c r="A49" s="56"/>
      <c r="B49" s="57"/>
      <c r="C49" s="288" t="s">
        <v>386</v>
      </c>
      <c r="D49" s="289"/>
      <c r="E49" s="58">
        <v>10000000</v>
      </c>
      <c r="F49" s="24" t="s">
        <v>27</v>
      </c>
    </row>
    <row r="50" spans="1:6" s="25" customFormat="1" x14ac:dyDescent="0.3">
      <c r="A50" s="56"/>
      <c r="B50" s="57"/>
      <c r="C50" s="288" t="s">
        <v>387</v>
      </c>
      <c r="D50" s="289"/>
      <c r="E50" s="59">
        <v>8000000</v>
      </c>
      <c r="F50" s="60" t="s">
        <v>27</v>
      </c>
    </row>
    <row r="51" spans="1:6" s="36" customFormat="1" x14ac:dyDescent="0.3">
      <c r="A51" s="49"/>
      <c r="B51" s="282" t="s">
        <v>389</v>
      </c>
      <c r="C51" s="282"/>
      <c r="D51" s="283"/>
      <c r="E51" s="11">
        <f>E52+E53</f>
        <v>2100000</v>
      </c>
      <c r="F51" s="54"/>
    </row>
    <row r="52" spans="1:6" s="25" customFormat="1" x14ac:dyDescent="0.3">
      <c r="A52" s="56"/>
      <c r="B52" s="57"/>
      <c r="C52" s="288" t="s">
        <v>390</v>
      </c>
      <c r="D52" s="289"/>
      <c r="E52" s="14">
        <v>2000000</v>
      </c>
      <c r="F52" s="61" t="s">
        <v>27</v>
      </c>
    </row>
    <row r="53" spans="1:6" s="25" customFormat="1" x14ac:dyDescent="0.3">
      <c r="A53" s="26"/>
      <c r="B53" s="27"/>
      <c r="C53" s="27" t="s">
        <v>391</v>
      </c>
      <c r="D53" s="28"/>
      <c r="E53" s="58">
        <v>100000</v>
      </c>
      <c r="F53" s="24" t="s">
        <v>27</v>
      </c>
    </row>
    <row r="54" spans="1:6" x14ac:dyDescent="0.3">
      <c r="A54" s="279" t="s">
        <v>286</v>
      </c>
      <c r="B54" s="280"/>
      <c r="C54" s="280"/>
      <c r="D54" s="281"/>
      <c r="E54" s="47">
        <f>E55+E58</f>
        <v>11829600</v>
      </c>
      <c r="F54" s="48"/>
    </row>
    <row r="55" spans="1:6" s="36" customFormat="1" x14ac:dyDescent="0.3">
      <c r="A55" s="49"/>
      <c r="B55" s="282" t="s">
        <v>392</v>
      </c>
      <c r="C55" s="282"/>
      <c r="D55" s="283"/>
      <c r="E55" s="229">
        <f t="shared" ref="E55" si="0">E56+E57</f>
        <v>10829600</v>
      </c>
      <c r="F55" s="54"/>
    </row>
    <row r="56" spans="1:6" s="25" customFormat="1" x14ac:dyDescent="0.3">
      <c r="A56" s="56"/>
      <c r="B56" s="57"/>
      <c r="C56" s="57"/>
      <c r="D56" s="230" t="s">
        <v>393</v>
      </c>
      <c r="E56" s="58">
        <v>9126000</v>
      </c>
      <c r="F56" s="24" t="s">
        <v>19</v>
      </c>
    </row>
    <row r="57" spans="1:6" x14ac:dyDescent="0.3">
      <c r="A57" s="52"/>
      <c r="B57" s="53"/>
      <c r="C57" s="53"/>
      <c r="D57" s="62" t="s">
        <v>394</v>
      </c>
      <c r="E57" s="58">
        <v>1703600</v>
      </c>
      <c r="F57" s="18" t="s">
        <v>29</v>
      </c>
    </row>
    <row r="58" spans="1:6" s="36" customFormat="1" x14ac:dyDescent="0.3">
      <c r="A58" s="63"/>
      <c r="B58" s="299" t="s">
        <v>395</v>
      </c>
      <c r="C58" s="299"/>
      <c r="D58" s="300"/>
      <c r="E58" s="11">
        <f>E59</f>
        <v>1000000</v>
      </c>
      <c r="F58" s="54"/>
    </row>
    <row r="59" spans="1:6" x14ac:dyDescent="0.3">
      <c r="A59" s="64"/>
      <c r="B59" s="65"/>
      <c r="C59" s="65"/>
      <c r="D59" s="66" t="s">
        <v>396</v>
      </c>
      <c r="E59" s="30">
        <v>1000000</v>
      </c>
      <c r="F59" s="18" t="s">
        <v>31</v>
      </c>
    </row>
    <row r="60" spans="1:6" ht="33.75" customHeight="1" x14ac:dyDescent="0.3">
      <c r="A60" s="301" t="s">
        <v>287</v>
      </c>
      <c r="B60" s="302"/>
      <c r="C60" s="302"/>
      <c r="D60" s="303"/>
      <c r="E60" s="67">
        <f>SUM(E61:E72)</f>
        <v>119937000</v>
      </c>
      <c r="F60" s="68"/>
    </row>
    <row r="61" spans="1:6" ht="28.5" customHeight="1" x14ac:dyDescent="0.3">
      <c r="A61" s="231"/>
      <c r="B61" s="290" t="s">
        <v>398</v>
      </c>
      <c r="C61" s="290"/>
      <c r="D61" s="291"/>
      <c r="E61" s="69">
        <v>7100000</v>
      </c>
      <c r="F61" s="15" t="s">
        <v>397</v>
      </c>
    </row>
    <row r="62" spans="1:6" x14ac:dyDescent="0.3">
      <c r="A62" s="12"/>
      <c r="B62" s="290" t="s">
        <v>399</v>
      </c>
      <c r="C62" s="290"/>
      <c r="D62" s="291"/>
      <c r="E62" s="70">
        <v>9600000</v>
      </c>
      <c r="F62" s="18"/>
    </row>
    <row r="63" spans="1:6" x14ac:dyDescent="0.3">
      <c r="A63" s="12"/>
      <c r="B63" s="290" t="s">
        <v>400</v>
      </c>
      <c r="C63" s="290"/>
      <c r="D63" s="291"/>
      <c r="E63" s="71">
        <v>6300000</v>
      </c>
      <c r="F63" s="18"/>
    </row>
    <row r="64" spans="1:6" s="25" customFormat="1" x14ac:dyDescent="0.3">
      <c r="A64" s="96"/>
      <c r="B64" s="235" t="s">
        <v>401</v>
      </c>
      <c r="C64" s="235"/>
      <c r="D64" s="236"/>
      <c r="E64" s="30">
        <v>5000000</v>
      </c>
      <c r="F64" s="24" t="s">
        <v>7</v>
      </c>
    </row>
    <row r="65" spans="1:6" s="25" customFormat="1" x14ac:dyDescent="0.3">
      <c r="A65" s="26"/>
      <c r="B65" s="234" t="s">
        <v>402</v>
      </c>
      <c r="C65" s="234"/>
      <c r="D65" s="29"/>
      <c r="E65" s="30">
        <v>5000000</v>
      </c>
      <c r="F65" s="24" t="s">
        <v>7</v>
      </c>
    </row>
    <row r="66" spans="1:6" s="25" customFormat="1" x14ac:dyDescent="0.3">
      <c r="A66" s="26"/>
      <c r="B66" s="234" t="s">
        <v>403</v>
      </c>
      <c r="C66" s="234"/>
      <c r="D66" s="29"/>
      <c r="E66" s="30">
        <v>20000000</v>
      </c>
      <c r="F66" s="24" t="s">
        <v>7</v>
      </c>
    </row>
    <row r="67" spans="1:6" s="25" customFormat="1" x14ac:dyDescent="0.3">
      <c r="A67" s="26"/>
      <c r="B67" s="234" t="s">
        <v>404</v>
      </c>
      <c r="C67" s="234"/>
      <c r="D67" s="29"/>
      <c r="E67" s="30">
        <v>20000000</v>
      </c>
      <c r="F67" s="24" t="s">
        <v>7</v>
      </c>
    </row>
    <row r="68" spans="1:6" s="25" customFormat="1" x14ac:dyDescent="0.3">
      <c r="A68" s="26"/>
      <c r="B68" s="234" t="s">
        <v>405</v>
      </c>
      <c r="C68" s="234"/>
      <c r="D68" s="29"/>
      <c r="E68" s="30">
        <v>20000000</v>
      </c>
      <c r="F68" s="24" t="s">
        <v>7</v>
      </c>
    </row>
    <row r="69" spans="1:6" s="25" customFormat="1" x14ac:dyDescent="0.3">
      <c r="A69" s="26"/>
      <c r="B69" s="234" t="s">
        <v>406</v>
      </c>
      <c r="C69" s="234"/>
      <c r="D69" s="236"/>
      <c r="E69" s="30">
        <v>25800000</v>
      </c>
      <c r="F69" s="24" t="s">
        <v>7</v>
      </c>
    </row>
    <row r="70" spans="1:6" ht="17.25" customHeight="1" x14ac:dyDescent="0.3">
      <c r="A70" s="12"/>
      <c r="B70" s="234" t="s">
        <v>407</v>
      </c>
      <c r="C70" s="232"/>
      <c r="D70" s="233"/>
      <c r="E70" s="71">
        <v>261000</v>
      </c>
      <c r="F70" s="18" t="s">
        <v>33</v>
      </c>
    </row>
    <row r="71" spans="1:6" ht="17.25" customHeight="1" x14ac:dyDescent="0.3">
      <c r="A71" s="12"/>
      <c r="B71" s="234" t="s">
        <v>408</v>
      </c>
      <c r="C71" s="232"/>
      <c r="D71" s="233"/>
      <c r="E71" s="71">
        <v>472000</v>
      </c>
      <c r="F71" s="18" t="s">
        <v>33</v>
      </c>
    </row>
    <row r="72" spans="1:6" ht="17.25" customHeight="1" x14ac:dyDescent="0.3">
      <c r="A72" s="12"/>
      <c r="B72" s="234" t="s">
        <v>409</v>
      </c>
      <c r="C72" s="232"/>
      <c r="D72" s="233"/>
      <c r="E72" s="30">
        <v>404000</v>
      </c>
      <c r="F72" s="18" t="s">
        <v>33</v>
      </c>
    </row>
    <row r="73" spans="1:6" x14ac:dyDescent="0.3">
      <c r="A73" s="297" t="s">
        <v>410</v>
      </c>
      <c r="B73" s="297"/>
      <c r="C73" s="297"/>
      <c r="D73" s="297"/>
      <c r="E73" s="72">
        <f>E74+E77+E78+E81+E82+E83+E84+E94+E110+E113+E131+E134+E139</f>
        <v>382401600</v>
      </c>
      <c r="F73" s="73"/>
    </row>
    <row r="74" spans="1:6" x14ac:dyDescent="0.3">
      <c r="A74" s="298" t="s">
        <v>300</v>
      </c>
      <c r="B74" s="298"/>
      <c r="C74" s="298"/>
      <c r="D74" s="298"/>
      <c r="E74" s="74">
        <f>E75</f>
        <v>12000000</v>
      </c>
      <c r="F74" s="75"/>
    </row>
    <row r="75" spans="1:6" s="36" customFormat="1" x14ac:dyDescent="0.3">
      <c r="A75" s="49"/>
      <c r="B75" s="282" t="s">
        <v>411</v>
      </c>
      <c r="C75" s="282"/>
      <c r="D75" s="283"/>
      <c r="E75" s="76">
        <f>E76</f>
        <v>12000000</v>
      </c>
      <c r="F75" s="77"/>
    </row>
    <row r="76" spans="1:6" ht="33.75" customHeight="1" x14ac:dyDescent="0.3">
      <c r="A76" s="12"/>
      <c r="B76" s="13"/>
      <c r="C76" s="290" t="s">
        <v>412</v>
      </c>
      <c r="D76" s="291"/>
      <c r="E76" s="58">
        <v>12000000</v>
      </c>
      <c r="F76" s="78" t="s">
        <v>34</v>
      </c>
    </row>
    <row r="77" spans="1:6" x14ac:dyDescent="0.3">
      <c r="A77" s="306" t="s">
        <v>303</v>
      </c>
      <c r="B77" s="306"/>
      <c r="C77" s="306"/>
      <c r="D77" s="306"/>
      <c r="E77" s="74">
        <v>0</v>
      </c>
      <c r="F77" s="75"/>
    </row>
    <row r="78" spans="1:6" x14ac:dyDescent="0.3">
      <c r="A78" s="298" t="s">
        <v>304</v>
      </c>
      <c r="B78" s="298"/>
      <c r="C78" s="298"/>
      <c r="D78" s="298"/>
      <c r="E78" s="74">
        <f>E79+E80</f>
        <v>40000000</v>
      </c>
      <c r="F78" s="75"/>
    </row>
    <row r="79" spans="1:6" x14ac:dyDescent="0.3">
      <c r="A79" s="12"/>
      <c r="B79" s="13"/>
      <c r="C79" s="304" t="s">
        <v>413</v>
      </c>
      <c r="D79" s="305"/>
      <c r="E79" s="80">
        <v>18000000</v>
      </c>
      <c r="F79" s="81" t="s">
        <v>415</v>
      </c>
    </row>
    <row r="80" spans="1:6" x14ac:dyDescent="0.3">
      <c r="A80" s="12"/>
      <c r="B80" s="13"/>
      <c r="C80" s="237" t="s">
        <v>414</v>
      </c>
      <c r="D80" s="82"/>
      <c r="E80" s="80">
        <v>22000000</v>
      </c>
      <c r="F80" s="81" t="s">
        <v>415</v>
      </c>
    </row>
    <row r="81" spans="1:6" x14ac:dyDescent="0.3">
      <c r="A81" s="306" t="s">
        <v>306</v>
      </c>
      <c r="B81" s="306"/>
      <c r="C81" s="306"/>
      <c r="D81" s="306"/>
      <c r="E81" s="47">
        <v>0</v>
      </c>
      <c r="F81" s="75"/>
    </row>
    <row r="82" spans="1:6" x14ac:dyDescent="0.3">
      <c r="A82" s="306" t="s">
        <v>307</v>
      </c>
      <c r="B82" s="306"/>
      <c r="C82" s="306"/>
      <c r="D82" s="306"/>
      <c r="E82" s="47">
        <v>0</v>
      </c>
      <c r="F82" s="75"/>
    </row>
    <row r="83" spans="1:6" x14ac:dyDescent="0.3">
      <c r="A83" s="306" t="s">
        <v>308</v>
      </c>
      <c r="B83" s="306"/>
      <c r="C83" s="306"/>
      <c r="D83" s="306"/>
      <c r="E83" s="47">
        <v>0</v>
      </c>
      <c r="F83" s="75"/>
    </row>
    <row r="84" spans="1:6" x14ac:dyDescent="0.3">
      <c r="A84" s="306" t="s">
        <v>309</v>
      </c>
      <c r="B84" s="306"/>
      <c r="C84" s="306"/>
      <c r="D84" s="306"/>
      <c r="E84" s="47">
        <f>E85</f>
        <v>9300000</v>
      </c>
      <c r="F84" s="75"/>
    </row>
    <row r="85" spans="1:6" s="25" customFormat="1" x14ac:dyDescent="0.3">
      <c r="A85" s="56"/>
      <c r="B85" s="57"/>
      <c r="C85" s="307" t="s">
        <v>416</v>
      </c>
      <c r="D85" s="308"/>
      <c r="E85" s="83">
        <v>9300000</v>
      </c>
      <c r="F85" s="84" t="s">
        <v>9</v>
      </c>
    </row>
    <row r="86" spans="1:6" x14ac:dyDescent="0.3">
      <c r="A86" s="52"/>
      <c r="B86" s="53"/>
      <c r="C86" s="53"/>
      <c r="D86" s="85" t="s">
        <v>417</v>
      </c>
      <c r="E86" s="83"/>
      <c r="F86" s="81"/>
    </row>
    <row r="87" spans="1:6" x14ac:dyDescent="0.3">
      <c r="A87" s="52"/>
      <c r="B87" s="53"/>
      <c r="C87" s="53"/>
      <c r="D87" s="85" t="s">
        <v>418</v>
      </c>
      <c r="E87" s="83"/>
      <c r="F87" s="81"/>
    </row>
    <row r="88" spans="1:6" x14ac:dyDescent="0.3">
      <c r="A88" s="52"/>
      <c r="B88" s="53"/>
      <c r="C88" s="53"/>
      <c r="D88" s="85" t="s">
        <v>419</v>
      </c>
      <c r="E88" s="83"/>
      <c r="F88" s="81"/>
    </row>
    <row r="89" spans="1:6" x14ac:dyDescent="0.3">
      <c r="A89" s="52"/>
      <c r="B89" s="53"/>
      <c r="C89" s="53"/>
      <c r="D89" s="85" t="s">
        <v>420</v>
      </c>
      <c r="E89" s="83"/>
      <c r="F89" s="81"/>
    </row>
    <row r="90" spans="1:6" x14ac:dyDescent="0.3">
      <c r="A90" s="52"/>
      <c r="B90" s="53"/>
      <c r="C90" s="53"/>
      <c r="D90" s="85" t="s">
        <v>421</v>
      </c>
      <c r="E90" s="86"/>
      <c r="F90" s="87"/>
    </row>
    <row r="91" spans="1:6" ht="34.5" x14ac:dyDescent="0.3">
      <c r="A91" s="52"/>
      <c r="B91" s="53"/>
      <c r="C91" s="53"/>
      <c r="D91" s="85" t="s">
        <v>422</v>
      </c>
      <c r="E91" s="83"/>
      <c r="F91" s="81"/>
    </row>
    <row r="92" spans="1:6" ht="34.5" x14ac:dyDescent="0.3">
      <c r="A92" s="52"/>
      <c r="B92" s="53"/>
      <c r="C92" s="53"/>
      <c r="D92" s="85" t="s">
        <v>423</v>
      </c>
      <c r="E92" s="83"/>
      <c r="F92" s="81"/>
    </row>
    <row r="93" spans="1:6" ht="34.5" x14ac:dyDescent="0.3">
      <c r="A93" s="52"/>
      <c r="B93" s="53"/>
      <c r="C93" s="53"/>
      <c r="D93" s="85" t="s">
        <v>424</v>
      </c>
      <c r="E93" s="83"/>
      <c r="F93" s="81"/>
    </row>
    <row r="94" spans="1:6" x14ac:dyDescent="0.3">
      <c r="A94" s="306" t="s">
        <v>311</v>
      </c>
      <c r="B94" s="306"/>
      <c r="C94" s="306"/>
      <c r="D94" s="306"/>
      <c r="E94" s="47">
        <f>SUM(E95:E109)</f>
        <v>155805600</v>
      </c>
      <c r="F94" s="75"/>
    </row>
    <row r="95" spans="1:6" x14ac:dyDescent="0.3">
      <c r="A95" s="52"/>
      <c r="B95" s="53"/>
      <c r="C95" s="309" t="s">
        <v>425</v>
      </c>
      <c r="D95" s="310"/>
      <c r="E95" s="80">
        <v>8000000</v>
      </c>
      <c r="F95" s="81" t="s">
        <v>36</v>
      </c>
    </row>
    <row r="96" spans="1:6" x14ac:dyDescent="0.3">
      <c r="A96" s="12"/>
      <c r="B96" s="13"/>
      <c r="C96" s="304" t="s">
        <v>426</v>
      </c>
      <c r="D96" s="305"/>
      <c r="E96" s="89">
        <v>15882000</v>
      </c>
      <c r="F96" s="90" t="s">
        <v>10</v>
      </c>
    </row>
    <row r="97" spans="1:6" ht="33.75" customHeight="1" x14ac:dyDescent="0.3">
      <c r="A97" s="52"/>
      <c r="B97" s="53"/>
      <c r="C97" s="309" t="s">
        <v>427</v>
      </c>
      <c r="D97" s="310"/>
      <c r="E97" s="89">
        <v>4500000</v>
      </c>
      <c r="F97" s="90" t="s">
        <v>10</v>
      </c>
    </row>
    <row r="98" spans="1:6" ht="33.75" customHeight="1" x14ac:dyDescent="0.3">
      <c r="A98" s="52"/>
      <c r="B98" s="53"/>
      <c r="C98" s="309" t="s">
        <v>428</v>
      </c>
      <c r="D98" s="310"/>
      <c r="E98" s="89">
        <v>3592000</v>
      </c>
      <c r="F98" s="90" t="s">
        <v>37</v>
      </c>
    </row>
    <row r="99" spans="1:6" ht="35.25" customHeight="1" x14ac:dyDescent="0.3">
      <c r="A99" s="12"/>
      <c r="B99" s="13"/>
      <c r="C99" s="304" t="s">
        <v>429</v>
      </c>
      <c r="D99" s="305"/>
      <c r="E99" s="89">
        <v>5832000</v>
      </c>
      <c r="F99" s="90" t="s">
        <v>37</v>
      </c>
    </row>
    <row r="100" spans="1:6" ht="36" customHeight="1" x14ac:dyDescent="0.3">
      <c r="A100" s="12"/>
      <c r="B100" s="13"/>
      <c r="C100" s="304" t="s">
        <v>430</v>
      </c>
      <c r="D100" s="305"/>
      <c r="E100" s="89">
        <v>6282000</v>
      </c>
      <c r="F100" s="90" t="s">
        <v>38</v>
      </c>
    </row>
    <row r="101" spans="1:6" ht="33.75" customHeight="1" x14ac:dyDescent="0.3">
      <c r="A101" s="52"/>
      <c r="B101" s="53"/>
      <c r="C101" s="309" t="s">
        <v>431</v>
      </c>
      <c r="D101" s="310"/>
      <c r="E101" s="89">
        <v>1999600</v>
      </c>
      <c r="F101" s="90" t="s">
        <v>38</v>
      </c>
    </row>
    <row r="102" spans="1:6" x14ac:dyDescent="0.3">
      <c r="A102" s="52"/>
      <c r="B102" s="53"/>
      <c r="C102" s="309" t="s">
        <v>432</v>
      </c>
      <c r="D102" s="310"/>
      <c r="E102" s="89">
        <v>1518000</v>
      </c>
      <c r="F102" s="90" t="s">
        <v>38</v>
      </c>
    </row>
    <row r="103" spans="1:6" x14ac:dyDescent="0.3">
      <c r="A103" s="52"/>
      <c r="B103" s="53"/>
      <c r="C103" s="309" t="s">
        <v>433</v>
      </c>
      <c r="D103" s="310"/>
      <c r="E103" s="89">
        <v>4300000</v>
      </c>
      <c r="F103" s="90" t="s">
        <v>10</v>
      </c>
    </row>
    <row r="104" spans="1:6" s="25" customFormat="1" x14ac:dyDescent="0.3">
      <c r="A104" s="26"/>
      <c r="B104" s="27"/>
      <c r="C104" s="93" t="s">
        <v>435</v>
      </c>
      <c r="D104" s="238"/>
      <c r="E104" s="80"/>
      <c r="F104" s="84"/>
    </row>
    <row r="105" spans="1:6" s="25" customFormat="1" x14ac:dyDescent="0.3">
      <c r="A105" s="26"/>
      <c r="B105" s="27"/>
      <c r="C105" s="27"/>
      <c r="D105" s="93" t="s">
        <v>434</v>
      </c>
      <c r="E105" s="80">
        <v>3900000</v>
      </c>
      <c r="F105" s="84" t="s">
        <v>9</v>
      </c>
    </row>
    <row r="106" spans="1:6" x14ac:dyDescent="0.3">
      <c r="A106" s="12"/>
      <c r="B106" s="13"/>
      <c r="C106" s="93" t="s">
        <v>436</v>
      </c>
      <c r="D106" s="239"/>
      <c r="E106" s="80"/>
      <c r="F106" s="81"/>
    </row>
    <row r="107" spans="1:6" ht="34.5" x14ac:dyDescent="0.3">
      <c r="A107" s="52"/>
      <c r="B107" s="53"/>
      <c r="C107" s="53"/>
      <c r="D107" s="85" t="s">
        <v>40</v>
      </c>
      <c r="E107" s="80">
        <v>50000000</v>
      </c>
      <c r="F107" s="81" t="s">
        <v>36</v>
      </c>
    </row>
    <row r="108" spans="1:6" s="95" customFormat="1" x14ac:dyDescent="0.3">
      <c r="A108" s="240"/>
      <c r="B108" s="241"/>
      <c r="C108" s="93" t="s">
        <v>437</v>
      </c>
      <c r="D108" s="242"/>
      <c r="E108" s="94"/>
      <c r="F108" s="81"/>
    </row>
    <row r="109" spans="1:6" s="25" customFormat="1" x14ac:dyDescent="0.3">
      <c r="A109" s="26"/>
      <c r="B109" s="27"/>
      <c r="C109" s="27"/>
      <c r="D109" s="93" t="s">
        <v>458</v>
      </c>
      <c r="E109" s="80">
        <v>50000000</v>
      </c>
      <c r="F109" s="84" t="s">
        <v>9</v>
      </c>
    </row>
    <row r="110" spans="1:6" s="36" customFormat="1" x14ac:dyDescent="0.3">
      <c r="A110" s="49"/>
      <c r="B110" s="282" t="s">
        <v>327</v>
      </c>
      <c r="C110" s="282"/>
      <c r="D110" s="283"/>
      <c r="E110" s="50">
        <f>E112</f>
        <v>10000000</v>
      </c>
      <c r="F110" s="91"/>
    </row>
    <row r="111" spans="1:6" x14ac:dyDescent="0.3">
      <c r="A111" s="52"/>
      <c r="B111" s="53"/>
      <c r="C111" s="309" t="s">
        <v>438</v>
      </c>
      <c r="D111" s="310"/>
      <c r="E111" s="83"/>
      <c r="F111" s="84"/>
    </row>
    <row r="112" spans="1:6" x14ac:dyDescent="0.3">
      <c r="A112" s="12"/>
      <c r="B112" s="13"/>
      <c r="C112" s="13"/>
      <c r="D112" s="82" t="s">
        <v>439</v>
      </c>
      <c r="E112" s="83">
        <v>10000000</v>
      </c>
      <c r="F112" s="81" t="s">
        <v>34</v>
      </c>
    </row>
    <row r="113" spans="1:6" s="36" customFormat="1" x14ac:dyDescent="0.3">
      <c r="A113" s="49"/>
      <c r="B113" s="282" t="s">
        <v>329</v>
      </c>
      <c r="C113" s="282"/>
      <c r="D113" s="283"/>
      <c r="E113" s="11">
        <f>SUM(E114:E130)</f>
        <v>129796000</v>
      </c>
      <c r="F113" s="79"/>
    </row>
    <row r="114" spans="1:6" x14ac:dyDescent="0.3">
      <c r="A114" s="52"/>
      <c r="B114" s="53"/>
      <c r="C114" s="309" t="s">
        <v>446</v>
      </c>
      <c r="D114" s="310"/>
      <c r="E114" s="86">
        <v>1000000</v>
      </c>
      <c r="F114" s="87" t="s">
        <v>47</v>
      </c>
    </row>
    <row r="115" spans="1:6" x14ac:dyDescent="0.3">
      <c r="A115" s="52"/>
      <c r="B115" s="53"/>
      <c r="C115" s="309" t="s">
        <v>447</v>
      </c>
      <c r="D115" s="310"/>
      <c r="E115" s="83"/>
      <c r="F115" s="84"/>
    </row>
    <row r="116" spans="1:6" x14ac:dyDescent="0.3">
      <c r="A116" s="52"/>
      <c r="B116" s="53"/>
      <c r="C116" s="53"/>
      <c r="D116" s="88" t="s">
        <v>448</v>
      </c>
      <c r="E116" s="92">
        <v>26745000</v>
      </c>
      <c r="F116" s="81" t="s">
        <v>39</v>
      </c>
    </row>
    <row r="117" spans="1:6" s="25" customFormat="1" x14ac:dyDescent="0.3">
      <c r="A117" s="26"/>
      <c r="B117" s="27"/>
      <c r="C117" s="311" t="s">
        <v>449</v>
      </c>
      <c r="D117" s="312"/>
      <c r="E117" s="80">
        <v>1000000</v>
      </c>
      <c r="F117" s="84" t="s">
        <v>9</v>
      </c>
    </row>
    <row r="118" spans="1:6" s="25" customFormat="1" x14ac:dyDescent="0.3">
      <c r="A118" s="96"/>
      <c r="B118" s="243"/>
      <c r="C118" s="313" t="s">
        <v>450</v>
      </c>
      <c r="D118" s="314"/>
      <c r="E118" s="80">
        <v>920000</v>
      </c>
      <c r="F118" s="84" t="s">
        <v>9</v>
      </c>
    </row>
    <row r="119" spans="1:6" x14ac:dyDescent="0.3">
      <c r="A119" s="64"/>
      <c r="B119" s="65"/>
      <c r="C119" s="304" t="s">
        <v>451</v>
      </c>
      <c r="D119" s="305"/>
      <c r="E119" s="80">
        <v>11181000</v>
      </c>
      <c r="F119" s="81" t="s">
        <v>41</v>
      </c>
    </row>
    <row r="120" spans="1:6" x14ac:dyDescent="0.3">
      <c r="A120" s="52"/>
      <c r="B120" s="53"/>
      <c r="C120" s="304" t="s">
        <v>452</v>
      </c>
      <c r="D120" s="305"/>
      <c r="E120" s="80"/>
      <c r="F120" s="81"/>
    </row>
    <row r="121" spans="1:6" x14ac:dyDescent="0.3">
      <c r="A121" s="52"/>
      <c r="B121" s="53"/>
      <c r="C121" s="53"/>
      <c r="D121" s="85" t="s">
        <v>42</v>
      </c>
      <c r="E121" s="80">
        <v>2000000</v>
      </c>
      <c r="F121" s="81" t="s">
        <v>43</v>
      </c>
    </row>
    <row r="122" spans="1:6" x14ac:dyDescent="0.3">
      <c r="A122" s="52"/>
      <c r="B122" s="53"/>
      <c r="C122" s="304" t="s">
        <v>453</v>
      </c>
      <c r="D122" s="305"/>
      <c r="E122" s="97"/>
      <c r="F122" s="98"/>
    </row>
    <row r="123" spans="1:6" x14ac:dyDescent="0.3">
      <c r="A123" s="52"/>
      <c r="B123" s="53"/>
      <c r="C123" s="53"/>
      <c r="D123" s="85" t="s">
        <v>44</v>
      </c>
      <c r="E123" s="80">
        <v>49400000</v>
      </c>
      <c r="F123" s="81" t="s">
        <v>39</v>
      </c>
    </row>
    <row r="124" spans="1:6" x14ac:dyDescent="0.3">
      <c r="A124" s="52"/>
      <c r="B124" s="53"/>
      <c r="C124" s="53"/>
      <c r="D124" s="85" t="s">
        <v>459</v>
      </c>
      <c r="E124" s="80">
        <v>3600000</v>
      </c>
      <c r="F124" s="81"/>
    </row>
    <row r="125" spans="1:6" ht="34.5" customHeight="1" x14ac:dyDescent="0.3">
      <c r="A125" s="12"/>
      <c r="B125" s="13"/>
      <c r="C125" s="304" t="s">
        <v>454</v>
      </c>
      <c r="D125" s="305"/>
      <c r="E125" s="80">
        <v>3005000</v>
      </c>
      <c r="F125" s="81" t="s">
        <v>29</v>
      </c>
    </row>
    <row r="126" spans="1:6" ht="33.75" customHeight="1" x14ac:dyDescent="0.3">
      <c r="A126" s="52"/>
      <c r="B126" s="53"/>
      <c r="C126" s="304" t="s">
        <v>455</v>
      </c>
      <c r="D126" s="305"/>
      <c r="E126" s="83"/>
      <c r="F126" s="81"/>
    </row>
    <row r="127" spans="1:6" x14ac:dyDescent="0.3">
      <c r="A127" s="52"/>
      <c r="B127" s="53"/>
      <c r="C127" s="53"/>
      <c r="D127" s="85" t="s">
        <v>45</v>
      </c>
      <c r="E127" s="83">
        <v>27625000</v>
      </c>
      <c r="F127" s="81" t="s">
        <v>29</v>
      </c>
    </row>
    <row r="128" spans="1:6" x14ac:dyDescent="0.3">
      <c r="A128" s="52"/>
      <c r="B128" s="53"/>
      <c r="C128" s="53"/>
      <c r="D128" s="85" t="s">
        <v>46</v>
      </c>
      <c r="E128" s="83">
        <v>1170000</v>
      </c>
      <c r="F128" s="81" t="s">
        <v>33</v>
      </c>
    </row>
    <row r="129" spans="1:6" x14ac:dyDescent="0.3">
      <c r="A129" s="52"/>
      <c r="B129" s="53"/>
      <c r="C129" s="309" t="s">
        <v>456</v>
      </c>
      <c r="D129" s="310"/>
      <c r="E129" s="80">
        <v>1150000</v>
      </c>
      <c r="F129" s="81" t="s">
        <v>38</v>
      </c>
    </row>
    <row r="130" spans="1:6" ht="34.5" customHeight="1" x14ac:dyDescent="0.3">
      <c r="A130" s="12"/>
      <c r="B130" s="13"/>
      <c r="C130" s="304" t="s">
        <v>457</v>
      </c>
      <c r="D130" s="305"/>
      <c r="E130" s="89">
        <v>1000000</v>
      </c>
      <c r="F130" s="81" t="s">
        <v>38</v>
      </c>
    </row>
    <row r="131" spans="1:6" x14ac:dyDescent="0.3">
      <c r="A131" s="279" t="s">
        <v>344</v>
      </c>
      <c r="B131" s="280"/>
      <c r="C131" s="280"/>
      <c r="D131" s="281"/>
      <c r="E131" s="47">
        <f>E132</f>
        <v>7500000</v>
      </c>
      <c r="F131" s="75"/>
    </row>
    <row r="132" spans="1:6" x14ac:dyDescent="0.3">
      <c r="A132" s="99"/>
      <c r="B132" s="282" t="s">
        <v>444</v>
      </c>
      <c r="C132" s="282"/>
      <c r="D132" s="283"/>
      <c r="E132" s="11">
        <f>E133</f>
        <v>7500000</v>
      </c>
      <c r="F132" s="79"/>
    </row>
    <row r="133" spans="1:6" x14ac:dyDescent="0.3">
      <c r="A133" s="12"/>
      <c r="B133" s="13"/>
      <c r="C133" s="304" t="s">
        <v>445</v>
      </c>
      <c r="D133" s="305"/>
      <c r="E133" s="100">
        <v>7500000</v>
      </c>
      <c r="F133" s="81" t="s">
        <v>47</v>
      </c>
    </row>
    <row r="134" spans="1:6" x14ac:dyDescent="0.3">
      <c r="A134" s="279" t="s">
        <v>347</v>
      </c>
      <c r="B134" s="280"/>
      <c r="C134" s="280"/>
      <c r="D134" s="281"/>
      <c r="E134" s="47">
        <f>E135</f>
        <v>18000000</v>
      </c>
      <c r="F134" s="101"/>
    </row>
    <row r="135" spans="1:6" x14ac:dyDescent="0.3">
      <c r="A135" s="99"/>
      <c r="B135" s="282" t="s">
        <v>443</v>
      </c>
      <c r="C135" s="282"/>
      <c r="D135" s="283"/>
      <c r="E135" s="11">
        <f>E137+E138</f>
        <v>18000000</v>
      </c>
      <c r="F135" s="79"/>
    </row>
    <row r="136" spans="1:6" x14ac:dyDescent="0.3">
      <c r="A136" s="52"/>
      <c r="B136" s="53"/>
      <c r="C136" s="309" t="s">
        <v>440</v>
      </c>
      <c r="D136" s="310"/>
      <c r="E136" s="100"/>
      <c r="F136" s="81"/>
    </row>
    <row r="137" spans="1:6" ht="34.5" x14ac:dyDescent="0.3">
      <c r="A137" s="52"/>
      <c r="B137" s="53"/>
      <c r="C137" s="53"/>
      <c r="D137" s="88" t="s">
        <v>441</v>
      </c>
      <c r="E137" s="92">
        <v>15000000</v>
      </c>
      <c r="F137" s="81" t="s">
        <v>34</v>
      </c>
    </row>
    <row r="138" spans="1:6" x14ac:dyDescent="0.3">
      <c r="A138" s="12"/>
      <c r="B138" s="13"/>
      <c r="C138" s="304" t="s">
        <v>442</v>
      </c>
      <c r="D138" s="305"/>
      <c r="E138" s="92">
        <v>3000000</v>
      </c>
      <c r="F138" s="81" t="s">
        <v>34</v>
      </c>
    </row>
    <row r="139" spans="1:6" x14ac:dyDescent="0.3">
      <c r="A139" s="258" t="s">
        <v>351</v>
      </c>
      <c r="B139" s="259"/>
      <c r="C139" s="259"/>
      <c r="D139" s="260"/>
      <c r="E139" s="47">
        <v>0</v>
      </c>
      <c r="F139" s="75"/>
    </row>
    <row r="140" spans="1:6" x14ac:dyDescent="0.3">
      <c r="A140" s="269" t="s">
        <v>48</v>
      </c>
      <c r="B140" s="270"/>
      <c r="C140" s="270"/>
      <c r="D140" s="271"/>
      <c r="E140" s="4">
        <f>E7+E73</f>
        <v>937654100</v>
      </c>
      <c r="F140" s="5"/>
    </row>
    <row r="142" spans="1:6" ht="229.5" customHeight="1" x14ac:dyDescent="0.3">
      <c r="A142" s="315" t="s">
        <v>49</v>
      </c>
      <c r="B142" s="316"/>
      <c r="C142" s="316"/>
      <c r="D142" s="316"/>
      <c r="E142" s="316"/>
      <c r="F142" s="316"/>
    </row>
  </sheetData>
  <mergeCells count="86">
    <mergeCell ref="A140:D140"/>
    <mergeCell ref="A142:F142"/>
    <mergeCell ref="B61:D61"/>
    <mergeCell ref="A77:D77"/>
    <mergeCell ref="A78:D78"/>
    <mergeCell ref="A83:D83"/>
    <mergeCell ref="A82:D82"/>
    <mergeCell ref="A81:D81"/>
    <mergeCell ref="A94:D94"/>
    <mergeCell ref="B132:D132"/>
    <mergeCell ref="C133:D133"/>
    <mergeCell ref="A134:D134"/>
    <mergeCell ref="B135:D135"/>
    <mergeCell ref="C136:D136"/>
    <mergeCell ref="C138:D138"/>
    <mergeCell ref="C129:D129"/>
    <mergeCell ref="C130:D130"/>
    <mergeCell ref="A131:D131"/>
    <mergeCell ref="C114:D114"/>
    <mergeCell ref="C117:D117"/>
    <mergeCell ref="C118:D118"/>
    <mergeCell ref="C119:D119"/>
    <mergeCell ref="C120:D120"/>
    <mergeCell ref="C122:D122"/>
    <mergeCell ref="C125:D125"/>
    <mergeCell ref="C126:D126"/>
    <mergeCell ref="C115:D115"/>
    <mergeCell ref="B113:D113"/>
    <mergeCell ref="C79:D79"/>
    <mergeCell ref="A84:D84"/>
    <mergeCell ref="C85:D85"/>
    <mergeCell ref="C95:D95"/>
    <mergeCell ref="C101:D101"/>
    <mergeCell ref="C102:D102"/>
    <mergeCell ref="C103:D103"/>
    <mergeCell ref="B110:D110"/>
    <mergeCell ref="C111:D111"/>
    <mergeCell ref="C96:D96"/>
    <mergeCell ref="C97:D97"/>
    <mergeCell ref="C98:D98"/>
    <mergeCell ref="C99:D99"/>
    <mergeCell ref="C100:D100"/>
    <mergeCell ref="A73:D73"/>
    <mergeCell ref="A74:D74"/>
    <mergeCell ref="B75:D75"/>
    <mergeCell ref="C76:D76"/>
    <mergeCell ref="B58:D58"/>
    <mergeCell ref="A60:D60"/>
    <mergeCell ref="B62:D62"/>
    <mergeCell ref="B63:D63"/>
    <mergeCell ref="C50:D50"/>
    <mergeCell ref="B51:D51"/>
    <mergeCell ref="C52:D52"/>
    <mergeCell ref="A54:D54"/>
    <mergeCell ref="B55:D55"/>
    <mergeCell ref="C31:D31"/>
    <mergeCell ref="C32:D32"/>
    <mergeCell ref="C33:D33"/>
    <mergeCell ref="C49:D49"/>
    <mergeCell ref="B35:D35"/>
    <mergeCell ref="C36:D36"/>
    <mergeCell ref="B37:D37"/>
    <mergeCell ref="C38:D38"/>
    <mergeCell ref="A39:D39"/>
    <mergeCell ref="B40:D40"/>
    <mergeCell ref="C41:D41"/>
    <mergeCell ref="B45:D45"/>
    <mergeCell ref="C46:D46"/>
    <mergeCell ref="A47:D47"/>
    <mergeCell ref="B48:D48"/>
    <mergeCell ref="A139:D139"/>
    <mergeCell ref="A1:F1"/>
    <mergeCell ref="A2:F2"/>
    <mergeCell ref="A3:D3"/>
    <mergeCell ref="E3:F3"/>
    <mergeCell ref="A4:D5"/>
    <mergeCell ref="E4:E5"/>
    <mergeCell ref="F4:F5"/>
    <mergeCell ref="A34:D34"/>
    <mergeCell ref="A6:D6"/>
    <mergeCell ref="A7:D7"/>
    <mergeCell ref="A8:D8"/>
    <mergeCell ref="C9:D9"/>
    <mergeCell ref="C24:D24"/>
    <mergeCell ref="A29:D29"/>
    <mergeCell ref="B30:D30"/>
  </mergeCells>
  <pageMargins left="0.23622047244094491" right="0.11811023622047245" top="0.19965277777777779" bottom="0.13020833333333334" header="0.31496062992125984" footer="0.15748031496062992"/>
  <pageSetup paperSize="9" scale="99" orientation="portrait" r:id="rId1"/>
  <headerFooter>
    <oddFooter>&amp;C&amp;"TH SarabunPSK,ธรรมดา"&amp;10&amp;A&amp;R&amp;"TH SarabunPSK,ธรรมดา"&amp;10หน้าที่ &amp;P</oddFooter>
  </headerFooter>
  <rowBreaks count="3" manualBreakCount="3">
    <brk id="36" max="5" man="1"/>
    <brk id="77" max="5" man="1"/>
    <brk id="112" max="5" man="1"/>
  </rowBreaks>
  <ignoredErrors>
    <ignoredError sqref="E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สรุป</vt:lpstr>
      <vt:lpstr>สรุป (2)</vt:lpstr>
      <vt:lpstr>แผนการใช้จ่าย (อ่างทอง)</vt:lpstr>
      <vt:lpstr>แยกโครงการ กิจกรรม</vt:lpstr>
      <vt:lpstr>บัญชีอนุมัติอ่างทอง</vt:lpstr>
      <vt:lpstr>'แผนการใช้จ่าย (อ่างทอง)'!Print_Area</vt:lpstr>
      <vt:lpstr>'แยกโครงการ กิจกรรม'!Print_Area</vt:lpstr>
      <vt:lpstr>บัญชีอนุมัติอ่างทอง!Print_Area</vt:lpstr>
      <vt:lpstr>สรุป!Print_Area</vt:lpstr>
      <vt:lpstr>'สรุป (2)'!Print_Area</vt:lpstr>
      <vt:lpstr>'แผนการใช้จ่าย (อ่างทอง)'!Print_Titles</vt:lpstr>
      <vt:lpstr>'แยกโครงการ กิจกรรม'!Print_Titles</vt:lpstr>
      <vt:lpstr>บัญชีอนุมัติอ่างทอง!Print_Titles</vt:lpstr>
      <vt:lpstr>สรุป!Print_Titles</vt:lpstr>
      <vt:lpstr>'สรุป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lenovo_6</cp:lastModifiedBy>
  <cp:lastPrinted>2017-02-25T06:47:05Z</cp:lastPrinted>
  <dcterms:created xsi:type="dcterms:W3CDTF">2017-02-23T06:56:48Z</dcterms:created>
  <dcterms:modified xsi:type="dcterms:W3CDTF">2017-02-25T06:47:33Z</dcterms:modified>
</cp:coreProperties>
</file>