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9095" windowHeight="7440"/>
  </bookViews>
  <sheets>
    <sheet name="งบจังหวัด 2562" sheetId="1" r:id="rId1"/>
  </sheets>
  <definedNames>
    <definedName name="_GoBack" localSheetId="0">'งบจังหวัด 2562'!#REF!</definedName>
    <definedName name="_xlnm.Print_Area" localSheetId="0">'งบจังหวัด 2562'!$A$1:$M$105</definedName>
    <definedName name="_xlnm.Print_Titles" localSheetId="0">'งบจังหวัด 2562'!$1:$4</definedName>
  </definedNames>
  <calcPr calcId="144525"/>
</workbook>
</file>

<file path=xl/calcChain.xml><?xml version="1.0" encoding="utf-8"?>
<calcChain xmlns="http://schemas.openxmlformats.org/spreadsheetml/2006/main">
  <c r="D87" i="1" l="1"/>
  <c r="E87" i="1"/>
  <c r="F87" i="1"/>
  <c r="G87" i="1"/>
  <c r="H87" i="1"/>
  <c r="I87" i="1"/>
  <c r="J87" i="1"/>
  <c r="E85" i="1"/>
  <c r="E83" i="1" s="1"/>
  <c r="F85" i="1"/>
  <c r="F83" i="1" s="1"/>
  <c r="G85" i="1"/>
  <c r="G83" i="1" s="1"/>
  <c r="H85" i="1"/>
  <c r="H83" i="1" s="1"/>
  <c r="I85" i="1"/>
  <c r="I83" i="1" s="1"/>
  <c r="J85" i="1"/>
  <c r="J83" i="1" s="1"/>
  <c r="D85" i="1"/>
  <c r="D83" i="1" s="1"/>
  <c r="D81" i="1"/>
  <c r="E81" i="1"/>
  <c r="F81" i="1"/>
  <c r="G81" i="1"/>
  <c r="H81" i="1"/>
  <c r="I81" i="1"/>
  <c r="J81" i="1"/>
  <c r="G77" i="1"/>
  <c r="G78" i="1"/>
  <c r="G79" i="1"/>
  <c r="G76" i="1"/>
  <c r="D75" i="1"/>
  <c r="E75" i="1"/>
  <c r="F75" i="1"/>
  <c r="H75" i="1"/>
  <c r="I75" i="1"/>
  <c r="J75" i="1"/>
  <c r="H73" i="1"/>
  <c r="I73" i="1"/>
  <c r="J73" i="1"/>
  <c r="G74" i="1"/>
  <c r="G73" i="1" s="1"/>
  <c r="D73" i="1"/>
  <c r="E73" i="1"/>
  <c r="F73" i="1"/>
  <c r="I52" i="1"/>
  <c r="H52" i="1"/>
  <c r="D52" i="1"/>
  <c r="G54" i="1"/>
  <c r="G55" i="1"/>
  <c r="G53" i="1"/>
  <c r="G66" i="1"/>
  <c r="G67" i="1"/>
  <c r="G68" i="1"/>
  <c r="G69" i="1"/>
  <c r="G70" i="1"/>
  <c r="G71" i="1"/>
  <c r="G72" i="1"/>
  <c r="G65" i="1"/>
  <c r="G58" i="1"/>
  <c r="G59" i="1"/>
  <c r="G60" i="1"/>
  <c r="G61" i="1"/>
  <c r="G62" i="1"/>
  <c r="G63" i="1"/>
  <c r="G57" i="1"/>
  <c r="I56" i="1"/>
  <c r="H56" i="1"/>
  <c r="I64" i="1"/>
  <c r="J64" i="1" s="1"/>
  <c r="H64" i="1"/>
  <c r="G64" i="1"/>
  <c r="G56" i="1"/>
  <c r="G52" i="1"/>
  <c r="G51" i="1"/>
  <c r="D50" i="1"/>
  <c r="D48" i="1" s="1"/>
  <c r="E50" i="1"/>
  <c r="E48" i="1" s="1"/>
  <c r="F50" i="1"/>
  <c r="F48" i="1" s="1"/>
  <c r="J46" i="1"/>
  <c r="J47" i="1"/>
  <c r="J45" i="1"/>
  <c r="G46" i="1"/>
  <c r="G47" i="1"/>
  <c r="G45" i="1"/>
  <c r="D44" i="1"/>
  <c r="E44" i="1"/>
  <c r="F44" i="1"/>
  <c r="H44" i="1"/>
  <c r="I44" i="1"/>
  <c r="J44" i="1"/>
  <c r="J38" i="1"/>
  <c r="J39" i="1"/>
  <c r="J40" i="1"/>
  <c r="J41" i="1"/>
  <c r="J42" i="1"/>
  <c r="J43" i="1"/>
  <c r="G38" i="1"/>
  <c r="G39" i="1"/>
  <c r="G40" i="1"/>
  <c r="G41" i="1"/>
  <c r="G42" i="1"/>
  <c r="G43" i="1"/>
  <c r="D36" i="1"/>
  <c r="E36" i="1"/>
  <c r="F36" i="1"/>
  <c r="H36" i="1"/>
  <c r="I36" i="1"/>
  <c r="J37" i="1"/>
  <c r="G37" i="1"/>
  <c r="G36" i="1" s="1"/>
  <c r="D14" i="1"/>
  <c r="E14" i="1"/>
  <c r="F14" i="1"/>
  <c r="H14" i="1"/>
  <c r="I14" i="1"/>
  <c r="D16" i="1"/>
  <c r="E16" i="1"/>
  <c r="F16" i="1"/>
  <c r="H16" i="1"/>
  <c r="I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17" i="1"/>
  <c r="J16" i="1" s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7" i="1"/>
  <c r="J15" i="1"/>
  <c r="J14" i="1" s="1"/>
  <c r="G15" i="1"/>
  <c r="G14" i="1" s="1"/>
  <c r="J11" i="1"/>
  <c r="J12" i="1"/>
  <c r="J13" i="1"/>
  <c r="J9" i="1"/>
  <c r="G10" i="1"/>
  <c r="C10" i="1" s="1"/>
  <c r="G11" i="1"/>
  <c r="C11" i="1" s="1"/>
  <c r="G12" i="1"/>
  <c r="C12" i="1" s="1"/>
  <c r="G13" i="1"/>
  <c r="C13" i="1" s="1"/>
  <c r="G9" i="1"/>
  <c r="C9" i="1" s="1"/>
  <c r="D8" i="1"/>
  <c r="E8" i="1"/>
  <c r="F8" i="1"/>
  <c r="F6" i="1" s="1"/>
  <c r="G8" i="1"/>
  <c r="H8" i="1"/>
  <c r="H6" i="1" s="1"/>
  <c r="I8" i="1"/>
  <c r="J8" i="1"/>
  <c r="I6" i="1"/>
  <c r="E6" i="1"/>
  <c r="G16" i="1" l="1"/>
  <c r="G75" i="1"/>
  <c r="D6" i="1"/>
  <c r="H50" i="1"/>
  <c r="H48" i="1" s="1"/>
  <c r="J52" i="1"/>
  <c r="I50" i="1"/>
  <c r="I48" i="1" s="1"/>
  <c r="I5" i="1" s="1"/>
  <c r="I105" i="1" s="1"/>
  <c r="J50" i="1"/>
  <c r="J48" i="1" s="1"/>
  <c r="E5" i="1"/>
  <c r="E105" i="1" s="1"/>
  <c r="G50" i="1"/>
  <c r="G48" i="1" s="1"/>
  <c r="F5" i="1"/>
  <c r="F105" i="1" s="1"/>
  <c r="H5" i="1"/>
  <c r="H105" i="1" s="1"/>
  <c r="D5" i="1"/>
  <c r="D105" i="1" s="1"/>
  <c r="G44" i="1"/>
  <c r="J36" i="1"/>
  <c r="C15" i="1"/>
  <c r="C73" i="1" l="1"/>
  <c r="G104" i="1" l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6" i="1"/>
  <c r="C85" i="1"/>
  <c r="C84" i="1"/>
  <c r="C82" i="1"/>
  <c r="C81" i="1" s="1"/>
  <c r="C80" i="1"/>
  <c r="C79" i="1"/>
  <c r="C78" i="1"/>
  <c r="C77" i="1"/>
  <c r="C76" i="1"/>
  <c r="C64" i="1"/>
  <c r="C56" i="1"/>
  <c r="C52" i="1"/>
  <c r="C51" i="1"/>
  <c r="C47" i="1"/>
  <c r="C46" i="1"/>
  <c r="C45" i="1"/>
  <c r="C43" i="1"/>
  <c r="C42" i="1"/>
  <c r="C41" i="1"/>
  <c r="G6" i="1"/>
  <c r="C27" i="1"/>
  <c r="C25" i="1"/>
  <c r="C24" i="1"/>
  <c r="C22" i="1"/>
  <c r="C21" i="1"/>
  <c r="C19" i="1"/>
  <c r="C18" i="1"/>
  <c r="C14" i="1"/>
  <c r="G5" i="1" l="1"/>
  <c r="G105" i="1" s="1"/>
  <c r="C36" i="1"/>
  <c r="C87" i="1"/>
  <c r="C83" i="1" s="1"/>
  <c r="C16" i="1"/>
  <c r="C50" i="1"/>
  <c r="C44" i="1"/>
  <c r="C8" i="1"/>
  <c r="C75" i="1"/>
  <c r="C48" i="1" l="1"/>
  <c r="J6" i="1"/>
  <c r="J5" i="1" s="1"/>
  <c r="C6" i="1"/>
  <c r="C5" i="1" l="1"/>
  <c r="C105" i="1" s="1"/>
  <c r="J105" i="1"/>
  <c r="O5" i="1" l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63" i="1" s="1"/>
  <c r="O64" i="1" s="1"/>
  <c r="O65" i="1" s="1"/>
  <c r="O66" i="1" s="1"/>
  <c r="O71" i="1" s="1"/>
  <c r="O72" i="1" s="1"/>
  <c r="O73" i="1" s="1"/>
  <c r="O74" i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</calcChain>
</file>

<file path=xl/sharedStrings.xml><?xml version="1.0" encoding="utf-8"?>
<sst xmlns="http://schemas.openxmlformats.org/spreadsheetml/2006/main" count="181" uniqueCount="158">
  <si>
    <t>โครงการตามแผนปฏิบัติราชการประจำปี พ.ศ. 2562 ของจังหวัดอ่างทอง</t>
  </si>
  <si>
    <t>ประเด็นยุทธศาสตร์/
โครงการตามแผนพัฒนาจังหวัด</t>
  </si>
  <si>
    <t>หน่วยดำเนินการ</t>
  </si>
  <si>
    <t>รวม</t>
  </si>
  <si>
    <t>งบดำเนินงาน</t>
  </si>
  <si>
    <t>งบลงทุน</t>
  </si>
  <si>
    <t>รวม 3 ประเด็นยุทธศาสตร์</t>
  </si>
  <si>
    <t>ป้องกันและแก้ไขปัญหายาเสพติด (No place For Drug)</t>
  </si>
  <si>
    <t>ตำรวจภูธรจังหวัดอ่างทอง</t>
  </si>
  <si>
    <t>ขับเคลื่อนชมรม To be number one จังหวัดอ่างทอง</t>
  </si>
  <si>
    <t>ศอ.ปส.จ.อท</t>
  </si>
  <si>
    <t>ค่ายปรับเปลี่ยนพฤติกรรม (ศูนย์ขวัญแผ่นดิน)</t>
  </si>
  <si>
    <t>ศอ.ปส.จ.อท.</t>
  </si>
  <si>
    <t>สนง.คุมประพฤติจังหวัด</t>
  </si>
  <si>
    <t>ป้องกันและแก้ไขปัญหายาเสพติดในสถานประกอบการ</t>
  </si>
  <si>
    <t>สนง.สวัสดิการและคุ้มครองแรงงานจังหวัดอ่างทอง</t>
  </si>
  <si>
    <t>สนง.สาธารณสุขจังหวัด</t>
  </si>
  <si>
    <t>พอเพียงเพื่อพ่อ</t>
  </si>
  <si>
    <t>สนง.พัฒนาชุมชนจังหวัด</t>
  </si>
  <si>
    <t>อ.เมืองอ่างทอง 
(เทศบาลเมืองอ่างทอง)</t>
  </si>
  <si>
    <t>อ.เมืองอ่างทอง</t>
  </si>
  <si>
    <t>อ..เมืองอ่างทอง</t>
  </si>
  <si>
    <t>อ.วิเศษชัยชาญ 
(อบจ.อ่างทอง)</t>
  </si>
  <si>
    <t>อ.วิเศษชัยชาญ 
(ทต.ไผ่ดำพัฒนา)</t>
  </si>
  <si>
    <t>อ.วิเศษชัยชาญ</t>
  </si>
  <si>
    <t>อ..โพธิ์ทอง</t>
  </si>
  <si>
    <t>อ.โพธิ์ทอง (ทต.รำมะสัก)</t>
  </si>
  <si>
    <t>อ.ป่าโมก (อบต.เอกราช)</t>
  </si>
  <si>
    <t>อ.ป่าโมก (อบต.บางเสด็จ)</t>
  </si>
  <si>
    <t>อ.ป่าโมก (อบต.โรงช้าง)</t>
  </si>
  <si>
    <t>อ.ป่าโมก (อบต.สายทอง)</t>
  </si>
  <si>
    <t>อ.ไชโย</t>
  </si>
  <si>
    <t>ก่อสร้างระบบประปาหมู่บ้านแบบบาดาลขนาดใหญ่ หมู่ 6 ตำบลเทวราช อำเภอไชโย จังหวัดอ่างทอง</t>
  </si>
  <si>
    <t>อ..สามโก้</t>
  </si>
  <si>
    <t>อ.แสวงหา (อบจ.อ่างทอง)</t>
  </si>
  <si>
    <t>แขวงทางหลวงอ่างทอง</t>
  </si>
  <si>
    <t>สนง.โยธาธิการและผังเมือง
จังหวัด</t>
  </si>
  <si>
    <t>โครงการชลประทาน</t>
  </si>
  <si>
    <t>บริหารจัดการขยะและของเสียอันตรายอย่างมีส่วนร่วม</t>
  </si>
  <si>
    <t>สนง.ทรัพยากรธรรมชาติ
และสิ่งแวดล้อมจังหวัด</t>
  </si>
  <si>
    <t>ป้องกันและแก้ไขปัญหาคุณภาพน้ำในแหล่งน้ำธรรมชาติ</t>
  </si>
  <si>
    <t>เพิ่มพื้นที่สีเขียวในจังหวัดอ่างทอง</t>
  </si>
  <si>
    <t>ประเด็นยุทธศาสตร์ที่ 2 พัฒนาผลิตภัณฑ์สู่ระดับมาตรฐานสากล</t>
  </si>
  <si>
    <t>โครงการส่งเสริมและพัฒนาการผลิตสินค้าเกษตรและผลิตภัณฑ์ชุมชนสู่มาตรฐานสากล</t>
  </si>
  <si>
    <t>กิจกรรมหลักที่ 1 พัฒนาปัจจัยพื้นฐานผลิตภัณฑ์</t>
  </si>
  <si>
    <t>ส่งเสริมและพัฒนาการเพาะเลี้ยงสัตว์น้ำจืดสู่มาตรฐาน (GAP)</t>
  </si>
  <si>
    <t>สนง.ประมงจังหวัด</t>
  </si>
  <si>
    <t>ส่งเสริมและพัฒนาฟาร์มตัวอย่างตามพระราชดำริในสมเด็จพระนางเจ้าสิริกิติ์ฯ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</si>
  <si>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>สนง.เกษตรและสหกรณ์จังหวัดอ่างทอง</t>
  </si>
  <si>
    <t>สนง.เกษตรและสหกรณ์จังหวัด</t>
  </si>
  <si>
    <t xml:space="preserve">ส่งเสริมและพัฒนาฟาร์มตัวอย่างตามพระราชดำริในสมเด็จพระนางเจ้าสิริกิติ์ ฯ พระบรมราชินีนาถ หนองระหารจีน ตำบลบ้านอิฐ อำเภอเมืองอ่างทอง จังหวัดอ่างทอง </t>
  </si>
  <si>
    <t>กิจกรรมหลักที่ 2 พัฒนาศักยภาพบุคคลากรด้านการเกษตร
และผู้ประกอบการ</t>
  </si>
  <si>
    <t>สนง.เกษตรจังหวัด</t>
  </si>
  <si>
    <t>กิจกรรมอาหารสดปลอดภัยไร้สารปนเปื้อนอันตราย</t>
  </si>
  <si>
    <t>สนับสนุนการดำเนินงานของศพก./แปลงใหญ่ จังหวัดอ่างทอง</t>
  </si>
  <si>
    <t>สนับสนุนการดำเนินงาน ร.ร.เกษตรกรไม้ผล และ ร.ร.พืชผัก เพื่อให้เกษตรกรผลิตไม้ผลอย่างปลอดภัย</t>
  </si>
  <si>
    <t>ตรวจรับรองมาตรฐานพืชปลอดภัย</t>
  </si>
  <si>
    <t>ส่งเสริมและพัฒนาการแปรรูปและผลิตภัณฑ์สู่มาตรฐาน</t>
  </si>
  <si>
    <t>พัฒนาศักยภาพผู้ประกอบการผลิตภัณฑ์ชุมชน</t>
  </si>
  <si>
    <t>กิจกรรมหลักที่ 4 พัฒนาช่องทางการตลาด</t>
  </si>
  <si>
    <t>การพัฒนาศักยภาพและเพิ่มขีดความสามารถให้แก่เกษตรกร/ผู้ประกอบการผลิตภัณฑ์สินค้าปลอดภัย</t>
  </si>
  <si>
    <t>สนง.พาณิชย์จังหวัด</t>
  </si>
  <si>
    <t>ประเด็นยุทธศาสตร์ที่ 3 ส่งเสริมการท่องเที่ยวเชิงวัฒนธรรม</t>
  </si>
  <si>
    <t>โครงการท่องเที่ยวเชิงวัฒนธรรมจังหวัดอ่างทอง</t>
  </si>
  <si>
    <t>พัฒนาเครือข่ายการท่องเที่ยวชุมชนอย่างสร้างสรรค์</t>
  </si>
  <si>
    <t>สนง.การท่องเที่ยวและกีฬาจังหวัด</t>
  </si>
  <si>
    <t>งานแข่งขันเรือพาย</t>
  </si>
  <si>
    <t xml:space="preserve"> - อำเภอสามโก้
 - อำเภอป่าโมก</t>
  </si>
  <si>
    <t>งานรำลึกวีรชนคนถูกลืม ขุนรองปลัดชู</t>
  </si>
  <si>
    <t>อำเภอวิเศษชัยชาญ</t>
  </si>
  <si>
    <t>งานรำลึกรัชกาลที่ 9</t>
  </si>
  <si>
    <t>ที่ทำการปกครองจังหวัด</t>
  </si>
  <si>
    <t xml:space="preserve">งานรำลึกสมเด็จพระนเรศวรมหาราช  </t>
  </si>
  <si>
    <t>อำเภอป่าโมก</t>
  </si>
  <si>
    <t xml:space="preserve">งานสดุดีวีรชนพันท้ายนรสิงห์ </t>
  </si>
  <si>
    <t>สำนักงานประมงจังหวัด</t>
  </si>
  <si>
    <t xml:space="preserve">งานเกษตรและของดีเมืองอ่างทอง </t>
  </si>
  <si>
    <t xml:space="preserve">งานสดุดีวีรชนคนแสวงหา </t>
  </si>
  <si>
    <t>อำเภอแสวงหา</t>
  </si>
  <si>
    <t xml:space="preserve">งานรำลึกวีรชนแขวงเมืองวิเศษไชยชาญ </t>
  </si>
  <si>
    <t>งานมหกรรมลิเก</t>
  </si>
  <si>
    <t>อำเภอไชโย</t>
  </si>
  <si>
    <t>งานมหกรรมมะม่วงส่งออกและของดีอำเภอสามโก้</t>
  </si>
  <si>
    <t>อำเภอสามโก้</t>
  </si>
  <si>
    <t>งานเทศกาลไหว้พระนอนวัดขุนอินทประมูล</t>
  </si>
  <si>
    <t>อำเภอโพธิ์ทอง</t>
  </si>
  <si>
    <t>งานรำลึกสมเด็จพระพุฒาจารย์ (โต พรหมรังสี)</t>
  </si>
  <si>
    <t>งานเทศกาลกินผัดไทย ไหว้พระสมเด็จเกษไชโย</t>
  </si>
  <si>
    <t xml:space="preserve"> อำเภอไชโย</t>
  </si>
  <si>
    <t>งานรำลึกประพาสต้นล้นเกล้ารัชกาลที่ 5</t>
  </si>
  <si>
    <t>งานมหกรรมกลองนานาชาติ</t>
  </si>
  <si>
    <t>งบบริหารจัดการ</t>
  </si>
  <si>
    <t>กิจกรรมหลักที่ 2 ส่งเสริมอาชีพ สร้างโอกาส สร้างรายได้ ของประชาชน</t>
  </si>
  <si>
    <t>กิจกรรมหลักที่ 3 ปรับปรุงและพัฒนาโครงสร้างพื้นฐาน</t>
  </si>
  <si>
    <t>กิจกรรมหลักที่ 4 บริหารจัดการน้ำแบบบูรณาการ</t>
  </si>
  <si>
    <t>กิจกรรมหลักที่ 5 รักษาสมดุลธรรมชาติและสิ่งแวดล้อม</t>
  </si>
  <si>
    <t xml:space="preserve"> (2) โรงเรือนเพาะชำโครงเหล็กคลุมตาข่าย 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</si>
  <si>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 xml:space="preserve"> (3) ก่อสร้างผิวทางพาราแอสฟัลต์คอนกรีต ระยะทาง 4.772 กม. ผิวจราจรกว้าง 4 เมตร หรือมีพื้นที่ไม่น้อยกว่า 19,088 ตร.ม. 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</si>
  <si>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 xml:space="preserve"> (1) ก่อสร้างโรงกรองน้ำดื่ม RO พร้อมวัสดุอุปกรณ์ 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</si>
  <si>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 xml:space="preserve"> (1) ปรับปรุงอาคารเฉลิมพระเกียรติ 74 พรรษา สมเด็จพระนางเจ้าสิริกิติ์พระบรมราชินีนาถ 
หมู่ที่ 8 (หนองคลองหนองล้น)  ตำบลโพสะ อำเภอเมืองอ่างทอง จังหวัดอ่างทอง</t>
  </si>
  <si>
    <t xml:space="preserve"> (2) ต่อเติมอาคารพลับพลาทรงงาน ฟาร์มตัวอย่างตามพระราชดำริในสมเด็จพระนางเจ้าสิริกิติ์ฯ
พระบรมราชินีนาถ หนองระหารจีน ตำบลบ้านอิฐ อำเภอเมืองอ่างทอง จังหวัดอ่างทอง </t>
  </si>
  <si>
    <t xml:space="preserve"> (3) ปรับปรุงโรงเรือนผลิตต้นอ่อน ฟาร์มตัวอย่างตามพระราชดำริในสมเด็จพระนางเจ้าสิริกิติ์ฯ พระบรมราชินีนาถ หนองระหารจีน ตำบลบ้านอิฐ อำเภอเมืองอ่างทอง จังหวัดอ่างทอง </t>
  </si>
  <si>
    <t xml:space="preserve"> (4) ก่อสร้างบันไดท่าน้ำ ฟาร์มตัวอย่างตามพระราชดำริในสมเด็จพระนางเจ้าสิริกิติ์ฯ พระบรมราชินีนาถ หนองระหารจีน ตำบลบ้านอิฐ อำเภอเมืองอ่างทอง จังหวัดอ่างทอง </t>
  </si>
  <si>
    <t xml:space="preserve"> (6) ก่อสร้างผิวทางพาราแอสฟัลต์คอนกรีต ระยะทาง  0.346 กม. ผิวจราจรกว้าง 4 เมตร 
หรือมีพื้นที่ไม่น้อยกว่า 1,384 ตร.ม. ฟาร์มตัวอย่างตามพระราชดำริในสมเด็จพระนางเจ้าสิริกิติ์ฯพระบรมราชินีนาถ หนองระหารจีน ตำบลบ้านอิฐ อำเภอเมืองอ่างทอง จังหวัดอ่างทอง</t>
  </si>
  <si>
    <t xml:space="preserve"> (7) ก่อสร้างศาลาริมน้ำ ฟาร์มตัวอย่างตามพระราชดำริในสมเด็จพระนางเจ้าสิริกิติ์ฯ พระบรมราชินีนาถ หนองระหารจีน ตำบลบ้านอิฐ อำเภอเมืองอ่างทอง จังหวัดอ่างทอง </t>
  </si>
  <si>
    <t xml:space="preserve"> (1) ตู้เชื่อมไฟฟ้าแบบมีหูหิ้ว ขนาด 220 โวลต์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</si>
  <si>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(2) รถแทรกเตอร์ชนิดขับเคลื่อน 4 ล้อ ขนาด 40 แรงม้า พร้อมอุปกรณ์ต่อพ่วงเครื่องตัดหญ้า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</si>
  <si>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(3) รถเข็นตัดหญ้าแบบมีกล่องเก็บ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</si>
  <si>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(4) เครื่องตัดหญ้าข้อเหวี่ยง 4 จังหวะ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</si>
  <si>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(6) ปรับปรุงโรงเรือนเพาะเห็ด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</si>
  <si>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(7) ปรับปรุงซ่อมแซมอาคารศูนย์ข้อมูลเกษตรกรรม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</si>
  <si>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(8) ปรับปรุงห้องน้ำ-ห้องส้วม 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</si>
  <si>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งานมหกรรมกินกุ้งใหญ่ กินไข่นกกระทา กินผักปลาปลอดสารพิษ  </t>
  </si>
  <si>
    <t>ประเด็นยุทธศาสตร์ที่ 1 พัฒนาเมืองน่าอยู่ สู่สังคมมั่นคง และเป็นสุข</t>
  </si>
  <si>
    <t>กิจกรรมหลักที่ 1 เสริมสร้างความปลอดภัยในชีวิตและทรัพย์สิน</t>
  </si>
  <si>
    <t>ค่ายปลูกจิตสำนึก พัฒนาศักยภาพคืนคนดีสู่สังคมอย่างยั่งยืน</t>
  </si>
  <si>
    <t>ซ่อมสร้างถนนคอนกรีตเสริมเหล็ก สายสุดเขตหมู่ที่ 2 ตำบลราษฎรพัฒนา อำเภอสามโก้ เชื่อมเขตติดต่อ ตำบลยี่ล้น อำเภอวิเศษชัยชาญ 
จังหวัดอ่างทอง</t>
  </si>
  <si>
    <t>ติดตั้งไฟฟ้าแสงสว่างทางหลวงหมายเลข 309 ตอนควบคุม 0202 
(ตอนแยกที่ดิน-ไชโย)</t>
  </si>
  <si>
    <t>ปรับปรุงคันป้องกันน้ำท่วมบริเวณชุมชนบ้านรอ ตำบลบางแก้ว ถึงประตูน้ำ
คลองบางแก้ว หมู่ที่ 10 ตำบลบ้านอิฐ อำเภอเมืองอ่างทอง จังหวัดอ่างทอง</t>
  </si>
  <si>
    <t xml:space="preserve"> (5) เครื่องสูบน้ำ 4 จังหวะ ขนาด 7 แรงม้า พร้อมอุปกรณ์ พื้นที่แก้มลิงหนองเจ็ดเส้น อันเนื่อง
มาจากพระราชดำริ ตำบลหัวไผ่ อำเภอเมืองอ่างทอง ตำบลสายทอง อำเภอป่าโมก จังหวัดอ่างทอง</t>
  </si>
  <si>
    <t>กิจกรรมหลักที่ 1 พัฒนาศักยภาพบุคลากรด้านการท่องเที่ยว</t>
  </si>
  <si>
    <t>กิจกรรมหลักที่ 2 การพัฒนาผลิตภัณฑ์และกิจกรรมการท่องเที่ยว</t>
  </si>
  <si>
    <t>ก่อสร้างท่อระบายน้ำพร้อมคันหินทางเท้า จากแยกถนนเทศบาล 6 
ถึงถนนเทศบาล 1 ตำบลตลาดหลวง อำเภอเมืองอ่างทอง จังหวัดอ่างทอง</t>
  </si>
  <si>
    <t xml:space="preserve">ปรับปรุงถนนคอนกรีตเสริมเหล็ก โดยเสริมผิวแอสฟัลท์ติก ถนนเส้นวัดเชิงหวาย - แยกหนองเจ็ดเส้น ตำบลหัวไผ่ อำเภอเมืองอ่างทอง จังหวัดอ่างทอง </t>
  </si>
  <si>
    <t xml:space="preserve">ก่อสร้างสะพานคอนกรีตเสริมเหล็ก หมู่ที่ 2 ตำบลตลาดกรวด 
อำเภอเมืองอ่างทอง จังหวัดอ่างทอง </t>
  </si>
  <si>
    <t xml:space="preserve">ก่อสร้างถนนคอนกรีตเสริมเหล็ก หมู่ 11 ตำบลม่วงเตี้ย อำเภอวิเศษชัยชาญ เชื่อมต่อ หมู่ 1 ตำบลยางช้าย อำเภอโพธิ์ทอง จังหวัดอ่างทอง </t>
  </si>
  <si>
    <t xml:space="preserve">ก่อสร้างถนนคอนกรีตเสริมเหล็กพร้อมขยายเขตไฟฟ้าสาธารณะและไฟส่องสว่าง บริเวณอาคารพิพิธภัณฑ์เรือนไทย หมู่ที่ 6 ตำบลไผ่ดำพัฒนา อำเภอวิเศษชัยชาญ จังหวัดอ่างทอง </t>
  </si>
  <si>
    <t>ก่อสร้างสะพานคอนกรีตเสริมเหล็ก หมู่ที่ 8 ตำบลศาลเจ้าโรงทอง 
อำเภอวิเศษชัยชาญ จังหวัดอ่างทอง</t>
  </si>
  <si>
    <t>ก่อสร้างถนนคอนกรีตเสริมเหล็กพร้อมรางระบายน้ำคอนกรีตเสริมเหล็ก บริเวณที่ว่าการอำเภอโพธิ์ทอง อำเภอโพธิ์ทอง จังหวัดอ่างทอง</t>
  </si>
  <si>
    <t xml:space="preserve">ก่อสร้างถนนคอนกรีตเสริมเหล็ก หมู่ที่ 11 ตำบลรำมะสัก อำเภอโพธิ์ทอง เชื่อมต่อ หมู่ที่ 8 ตำบลวังน้ำเย็น และหมู่ที่ 9 ตำบลสีบัวทอง อำเภอแสวงหา จังหวัดอ่างทอง </t>
  </si>
  <si>
    <t xml:space="preserve">ก่อสร้างถนนคอนกรีตเสริมเหล็กถนนเลียบคลองโพธิ์ด้านทิศตะวันตก หมู่ที่ 2 ตำบลเอกราช  อำเภอป่าโมก จังหวัดอ่างทอง </t>
  </si>
  <si>
    <t xml:space="preserve">ปรับปรุงถนน หมู่ที่ 1 ทางเข้าวัดทุ่ง เชื่อมต่อ ทล.309 โดยปูยาง
แอสฟัลท์ติกคอนกรีต ตำบลบางเสด็จ อำเภอป่าโมก จังหวัดอ่างทอง </t>
  </si>
  <si>
    <t xml:space="preserve">ปรับปรุงถนน คสล. โดยลาดยางแอสฟัลท์ติก หมู่ที่ 5 บริเวณถนนไปทาง
ศาลเจ้าแม่สายบัว ตำบลโรงช้าง อำเภอป่าโมก จังหวัดอ่างทอง </t>
  </si>
  <si>
    <t xml:space="preserve">ก่อสร้างระบบประปาหมู่บ้านขนาดใหญ่ หมู่ที่ 5 ตำบลสายทอง 
อำเภอป่าโมก จังหวัดอ่างทอง </t>
  </si>
  <si>
    <t>ซ่อมสร้างถนนผิวจราจรแอสฟัลท์ติกคอนกรีตหน้าวัดชัยสิทธาราม - สายเอเชีย หมู่ที่ 2-5 ตำบลชัยฤทธิ์ อำเภอไชโย จังหวัดอ่างทอง</t>
  </si>
  <si>
    <t xml:space="preserve">ซ่อมสร้างผิวทางแอสฟัลท์ติกคอนกรีต สายทาง  อท.ถ. 01-023  บ้านเพชร - บ้านพวงทอง อำเภอแสวงหา จังหวัดอ่างทอง </t>
  </si>
  <si>
    <t>ซ่อมสร้างผิวทางแอสฟัลท์ติกคอนกรีต สายทาง อท.ถ. 01-031 บ้านพราน -  บ้านหนองจิก อำเภอแสวงหา จังหวัดอ่างทอง</t>
  </si>
  <si>
    <t>ซ่อมแซมถนนคอนกรีตเสริมเหล็กปูทับด้วยแอสฟัลท์ติกคอนกรีต 
สายเลียบคลองบางปลากด หมู่ 4 ถึงหมู่ที่ 5  ตำบลเอกราช อำเภอป่าโมก
จังหวัดอ่างทอง</t>
  </si>
  <si>
    <t>ป้องกันและแก้ไขปัญหาอุทกภัย โดยการจัดหาพร้อมติดตั้งเครื่องสูบน้ำแบบ Vertical turbine pump
 - เครื่องสูบน้ำแบบ Vertical turbine pump มีความสามารถสูบน้ำได้ไม่น้อยกว่า 600 ลบ.ม./ชั่วโมง ที่ HEAD 15 เมตร และตามคุณลักษณะทั่วไป จำนวน 3 ชุด
 - ก่อสร้างโรงสูบน้ำ</t>
  </si>
  <si>
    <t>ขุดลอกคลองบ้านลาดตาล ตำบลสาวรองไห้ อำเภอวิเศษชัยชาญ จังหวัดอ่างทอง</t>
  </si>
  <si>
    <t xml:space="preserve">งานขุดลอกหนองกระทุ่ม ตำบลบ่อแร่ อำเภอโพธิ์ทอง จังหวัดอ่างทอง </t>
  </si>
  <si>
    <t xml:space="preserve">ก่อสร้างระบบกระจายน้ำชนิดคูส่งน้ำดาดคอนกรีต เพื่อช่วยเหลือพื้นที่เกษตรกรรม หมู่ที่ 1 ตำบลรำมะสัก อำเภอโพธิ์ทอง จังหวัดอ่างทอง </t>
  </si>
  <si>
    <t xml:space="preserve">ก่อสร้างระบบกระจายน้ำชนิดคูส่งน้ำดาดคอนกรีตเพื่อช่วยเหลือพื้นที่เกษตรกรรม หมู่ที่ 2 ตำบลรำมะสัก อำเภอโพธิ์ทอง จังหวัดอ่างทอง </t>
  </si>
  <si>
    <t>ปรับปรุงเขื่อนป้องกันตลิ่งริมแม่น้ำเจ้าพระยา บริเวณตั้งแต่ประตูน้ำ
วัดสนามชัย ถึงคันดินของเทศบาล ตำบลตลาดหลวง อำเภอเมืองอ่างทอง จังหวัดอ่างทอง</t>
  </si>
  <si>
    <t>ส่งเสริมและพัฒนาพื้นที่แก้มลิงหนองเจ็ดเส้น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</si>
  <si>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 xml:space="preserve"> (5) ก่อสร้างโรงเรือนเพาะชำโครงเหล็กคลุมตาข่าย ฟาร์มตัวอย่างตามพระราชดำริในสมเด็จพระนางเจ้าสิริกิติ์ฯ พระบรมราชินีนาถ หนองระหารจีน ตำบลบ้านอิฐ อำเภอเมืองอ่างทอง จังหวัดอ่างทอง </t>
  </si>
  <si>
    <t>ค่าตอบแทน</t>
  </si>
  <si>
    <t>ค่าใช้สอย</t>
  </si>
  <si>
    <t>ค่าวัสดุ</t>
  </si>
  <si>
    <t>ครุภัณฑ์</t>
  </si>
  <si>
    <t>ที่ดินสิ่งก่อสร้าง</t>
  </si>
  <si>
    <t>รวมทั้งสิ้น</t>
  </si>
  <si>
    <t xml:space="preserve"> </t>
  </si>
  <si>
    <t xml:space="preserve">กิจกรรมหลักที่ 3 ยกระดับคุณภาพสินค้าการเกษตรและการแปรรูป
</t>
  </si>
  <si>
    <t>ข้อมูล ณ วันที่ 21 มิถุนายน 2561</t>
  </si>
  <si>
    <t>สรุปรายละเอียดกิจกรรม</t>
  </si>
  <si>
    <t>หมายเหตุ
(ยกเลิก/ปรับลดงบประมาณ เนื่องจาก...)</t>
  </si>
  <si>
    <t>โครงการส่งเสริมและพัฒนาจังหวัดอ่างทองให้เป็นเมืองน่าอยู่ สู่สังคมมั่นคง และเป็นสุข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</si>
</sst>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ABE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theme="9" tint="0.79998168889431442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/>
      <bottom style="dotted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9" fillId="0" borderId="0"/>
  </cellStyleXfs>
  <cellXfs count="205">
    <xf numFmtId="0" fontId="0" fillId="0" borderId="0" xfId="0"/>
    <xf numFmtId="41" fontId="2" fillId="0" borderId="0" xfId="0" applyNumberFormat="1" applyFont="1" applyBorder="1" applyAlignment="1">
      <alignment wrapText="1"/>
    </xf>
    <xf numFmtId="41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NumberFormat="1" applyFont="1" applyBorder="1" applyAlignment="1">
      <alignment horizontal="center" vertical="top" wrapText="1"/>
    </xf>
    <xf numFmtId="41" fontId="5" fillId="0" borderId="0" xfId="0" applyNumberFormat="1" applyFont="1" applyBorder="1" applyAlignment="1">
      <alignment horizontal="right" wrapText="1"/>
    </xf>
    <xf numFmtId="41" fontId="2" fillId="2" borderId="6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41" fontId="3" fillId="0" borderId="0" xfId="0" applyNumberFormat="1" applyFont="1" applyBorder="1" applyAlignment="1"/>
    <xf numFmtId="41" fontId="8" fillId="0" borderId="0" xfId="0" applyNumberFormat="1" applyFont="1" applyBorder="1" applyAlignment="1"/>
    <xf numFmtId="0" fontId="3" fillId="0" borderId="0" xfId="0" applyFont="1" applyBorder="1" applyAlignment="1"/>
    <xf numFmtId="41" fontId="9" fillId="3" borderId="6" xfId="0" applyNumberFormat="1" applyFont="1" applyFill="1" applyBorder="1" applyAlignment="1">
      <alignment horizontal="center" vertical="top"/>
    </xf>
    <xf numFmtId="0" fontId="10" fillId="3" borderId="6" xfId="0" applyNumberFormat="1" applyFont="1" applyFill="1" applyBorder="1" applyAlignment="1">
      <alignment horizontal="left" vertical="top"/>
    </xf>
    <xf numFmtId="41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41" fontId="2" fillId="4" borderId="6" xfId="0" applyNumberFormat="1" applyFont="1" applyFill="1" applyBorder="1" applyAlignment="1">
      <alignment vertical="top"/>
    </xf>
    <xf numFmtId="0" fontId="11" fillId="4" borderId="6" xfId="0" applyNumberFormat="1" applyFont="1" applyFill="1" applyBorder="1" applyAlignment="1">
      <alignment horizontal="left"/>
    </xf>
    <xf numFmtId="41" fontId="2" fillId="0" borderId="0" xfId="0" applyNumberFormat="1" applyFont="1" applyBorder="1" applyAlignment="1"/>
    <xf numFmtId="0" fontId="3" fillId="4" borderId="10" xfId="0" applyFont="1" applyFill="1" applyBorder="1" applyAlignment="1">
      <alignment wrapText="1"/>
    </xf>
    <xf numFmtId="0" fontId="12" fillId="4" borderId="11" xfId="0" applyNumberFormat="1" applyFont="1" applyFill="1" applyBorder="1" applyAlignment="1">
      <alignment horizontal="left" vertical="top" wrapText="1"/>
    </xf>
    <xf numFmtId="0" fontId="11" fillId="4" borderId="12" xfId="0" applyNumberFormat="1" applyFont="1" applyFill="1" applyBorder="1" applyAlignment="1">
      <alignment horizontal="left"/>
    </xf>
    <xf numFmtId="1" fontId="13" fillId="0" borderId="13" xfId="0" applyNumberFormat="1" applyFont="1" applyBorder="1" applyAlignment="1">
      <alignment horizontal="center" vertical="top" wrapText="1"/>
    </xf>
    <xf numFmtId="0" fontId="13" fillId="0" borderId="12" xfId="0" applyNumberFormat="1" applyFont="1" applyBorder="1" applyAlignment="1">
      <alignment vertical="top"/>
    </xf>
    <xf numFmtId="41" fontId="13" fillId="0" borderId="6" xfId="0" applyNumberFormat="1" applyFont="1" applyBorder="1" applyAlignment="1">
      <alignment horizontal="center" vertical="top"/>
    </xf>
    <xf numFmtId="0" fontId="14" fillId="0" borderId="6" xfId="0" applyNumberFormat="1" applyFont="1" applyBorder="1" applyAlignment="1">
      <alignment horizontal="left" vertical="top"/>
    </xf>
    <xf numFmtId="41" fontId="13" fillId="0" borderId="0" xfId="0" applyNumberFormat="1" applyFont="1" applyBorder="1" applyAlignment="1">
      <alignment vertical="top"/>
    </xf>
    <xf numFmtId="41" fontId="13" fillId="0" borderId="0" xfId="0" applyNumberFormat="1" applyFont="1" applyBorder="1" applyAlignment="1"/>
    <xf numFmtId="0" fontId="13" fillId="0" borderId="0" xfId="0" applyFont="1" applyBorder="1" applyAlignment="1">
      <alignment vertical="top"/>
    </xf>
    <xf numFmtId="0" fontId="13" fillId="0" borderId="12" xfId="0" applyNumberFormat="1" applyFont="1" applyBorder="1" applyAlignment="1">
      <alignment vertical="top" wrapText="1"/>
    </xf>
    <xf numFmtId="41" fontId="13" fillId="0" borderId="6" xfId="0" applyNumberFormat="1" applyFont="1" applyBorder="1" applyAlignment="1">
      <alignment horizontal="center" vertical="top" wrapText="1"/>
    </xf>
    <xf numFmtId="0" fontId="14" fillId="0" borderId="6" xfId="0" applyNumberFormat="1" applyFont="1" applyBorder="1" applyAlignment="1">
      <alignment horizontal="left" vertical="top" wrapText="1"/>
    </xf>
    <xf numFmtId="41" fontId="13" fillId="0" borderId="0" xfId="0" applyNumberFormat="1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41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1" fontId="3" fillId="0" borderId="14" xfId="0" applyNumberFormat="1" applyFont="1" applyBorder="1" applyAlignment="1">
      <alignment horizontal="center" vertical="top" wrapText="1"/>
    </xf>
    <xf numFmtId="41" fontId="3" fillId="0" borderId="6" xfId="0" applyNumberFormat="1" applyFont="1" applyBorder="1" applyAlignment="1">
      <alignment horizontal="center" vertical="top"/>
    </xf>
    <xf numFmtId="0" fontId="11" fillId="0" borderId="6" xfId="0" applyNumberFormat="1" applyFont="1" applyBorder="1" applyAlignment="1">
      <alignment horizontal="left" vertical="top" wrapText="1"/>
    </xf>
    <xf numFmtId="41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4" borderId="10" xfId="0" applyFont="1" applyFill="1" applyBorder="1" applyAlignment="1">
      <alignment vertical="top"/>
    </xf>
    <xf numFmtId="0" fontId="12" fillId="4" borderId="12" xfId="0" applyNumberFormat="1" applyFont="1" applyFill="1" applyBorder="1" applyAlignment="1">
      <alignment horizontal="left" vertical="top" wrapText="1"/>
    </xf>
    <xf numFmtId="41" fontId="2" fillId="4" borderId="7" xfId="0" applyNumberFormat="1" applyFont="1" applyFill="1" applyBorder="1" applyAlignment="1">
      <alignment vertical="top"/>
    </xf>
    <xf numFmtId="0" fontId="7" fillId="4" borderId="7" xfId="0" applyNumberFormat="1" applyFont="1" applyFill="1" applyBorder="1" applyAlignment="1">
      <alignment vertical="top"/>
    </xf>
    <xf numFmtId="1" fontId="3" fillId="0" borderId="15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vertical="top" wrapText="1"/>
    </xf>
    <xf numFmtId="41" fontId="3" fillId="0" borderId="6" xfId="0" applyNumberFormat="1" applyFont="1" applyBorder="1" applyAlignment="1">
      <alignment horizontal="center" vertical="top" wrapText="1"/>
    </xf>
    <xf numFmtId="0" fontId="11" fillId="0" borderId="7" xfId="0" applyNumberFormat="1" applyFont="1" applyBorder="1" applyAlignment="1">
      <alignment horizontal="left" vertical="top" wrapText="1"/>
    </xf>
    <xf numFmtId="1" fontId="2" fillId="4" borderId="10" xfId="0" applyNumberFormat="1" applyFont="1" applyFill="1" applyBorder="1" applyAlignment="1">
      <alignment horizontal="center" vertical="top" wrapText="1"/>
    </xf>
    <xf numFmtId="0" fontId="12" fillId="4" borderId="11" xfId="0" applyNumberFormat="1" applyFont="1" applyFill="1" applyBorder="1" applyAlignment="1">
      <alignment vertical="top"/>
    </xf>
    <xf numFmtId="0" fontId="7" fillId="4" borderId="7" xfId="0" applyNumberFormat="1" applyFont="1" applyFill="1" applyBorder="1" applyAlignment="1">
      <alignment horizontal="left" vertical="top" wrapText="1"/>
    </xf>
    <xf numFmtId="41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" fontId="3" fillId="0" borderId="13" xfId="0" applyNumberFormat="1" applyFont="1" applyBorder="1" applyAlignment="1">
      <alignment horizontal="center" vertical="top" wrapText="1"/>
    </xf>
    <xf numFmtId="41" fontId="2" fillId="4" borderId="6" xfId="0" applyNumberFormat="1" applyFont="1" applyFill="1" applyBorder="1" applyAlignment="1">
      <alignment horizontal="center" vertical="top" wrapText="1"/>
    </xf>
    <xf numFmtId="0" fontId="7" fillId="4" borderId="6" xfId="0" applyNumberFormat="1" applyFont="1" applyFill="1" applyBorder="1" applyAlignment="1">
      <alignment horizontal="left" vertical="top"/>
    </xf>
    <xf numFmtId="0" fontId="3" fillId="0" borderId="12" xfId="0" applyNumberFormat="1" applyFont="1" applyBorder="1" applyAlignment="1">
      <alignment vertical="top" wrapText="1"/>
    </xf>
    <xf numFmtId="41" fontId="3" fillId="0" borderId="6" xfId="1" applyNumberFormat="1" applyFont="1" applyBorder="1" applyAlignment="1">
      <alignment horizontal="center" vertical="top" wrapText="1"/>
    </xf>
    <xf numFmtId="0" fontId="17" fillId="0" borderId="6" xfId="0" applyNumberFormat="1" applyFont="1" applyBorder="1" applyAlignment="1">
      <alignment horizontal="left" vertical="top" wrapText="1"/>
    </xf>
    <xf numFmtId="41" fontId="3" fillId="0" borderId="6" xfId="1" applyNumberFormat="1" applyFont="1" applyFill="1" applyBorder="1" applyAlignment="1">
      <alignment horizontal="center" vertical="top" wrapText="1"/>
    </xf>
    <xf numFmtId="0" fontId="3" fillId="0" borderId="9" xfId="0" applyNumberFormat="1" applyFont="1" applyFill="1" applyBorder="1" applyAlignment="1">
      <alignment vertical="top" wrapText="1"/>
    </xf>
    <xf numFmtId="41" fontId="3" fillId="0" borderId="7" xfId="1" applyNumberFormat="1" applyFont="1" applyFill="1" applyBorder="1" applyAlignment="1">
      <alignment horizontal="center" vertical="top" wrapText="1"/>
    </xf>
    <xf numFmtId="41" fontId="3" fillId="0" borderId="7" xfId="1" applyNumberFormat="1" applyFont="1" applyBorder="1" applyAlignment="1">
      <alignment horizontal="center" vertical="top" wrapText="1"/>
    </xf>
    <xf numFmtId="0" fontId="17" fillId="0" borderId="7" xfId="0" applyNumberFormat="1" applyFont="1" applyBorder="1" applyAlignment="1">
      <alignment horizontal="left" vertical="top" wrapText="1"/>
    </xf>
    <xf numFmtId="0" fontId="3" fillId="0" borderId="12" xfId="0" applyNumberFormat="1" applyFont="1" applyFill="1" applyBorder="1" applyAlignment="1">
      <alignment vertical="top" wrapText="1"/>
    </xf>
    <xf numFmtId="0" fontId="3" fillId="0" borderId="9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0" fontId="12" fillId="4" borderId="11" xfId="0" applyNumberFormat="1" applyFont="1" applyFill="1" applyBorder="1" applyAlignment="1">
      <alignment vertical="top" wrapText="1"/>
    </xf>
    <xf numFmtId="41" fontId="2" fillId="4" borderId="7" xfId="1" applyNumberFormat="1" applyFont="1" applyFill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1" fontId="4" fillId="0" borderId="13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vertical="top" wrapText="1"/>
    </xf>
    <xf numFmtId="1" fontId="4" fillId="4" borderId="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vertical="top" wrapText="1"/>
    </xf>
    <xf numFmtId="41" fontId="2" fillId="4" borderId="6" xfId="1" applyNumberFormat="1" applyFont="1" applyFill="1" applyBorder="1" applyAlignment="1">
      <alignment horizontal="center" vertical="top" wrapText="1"/>
    </xf>
    <xf numFmtId="0" fontId="11" fillId="4" borderId="6" xfId="0" applyNumberFormat="1" applyFont="1" applyFill="1" applyBorder="1" applyAlignment="1">
      <alignment horizontal="left" vertical="top" wrapText="1"/>
    </xf>
    <xf numFmtId="1" fontId="4" fillId="0" borderId="15" xfId="0" applyNumberFormat="1" applyFont="1" applyBorder="1" applyAlignment="1">
      <alignment horizontal="center" vertical="top" wrapText="1"/>
    </xf>
    <xf numFmtId="1" fontId="4" fillId="0" borderId="10" xfId="0" applyNumberFormat="1" applyFont="1" applyBorder="1" applyAlignment="1">
      <alignment horizontal="center" vertical="top" wrapText="1"/>
    </xf>
    <xf numFmtId="0" fontId="11" fillId="0" borderId="12" xfId="0" applyNumberFormat="1" applyFont="1" applyBorder="1" applyAlignment="1">
      <alignment horizontal="left" vertical="top" wrapText="1"/>
    </xf>
    <xf numFmtId="41" fontId="9" fillId="5" borderId="6" xfId="0" applyNumberFormat="1" applyFont="1" applyFill="1" applyBorder="1" applyAlignment="1">
      <alignment horizontal="center" vertical="center" wrapText="1"/>
    </xf>
    <xf numFmtId="0" fontId="10" fillId="5" borderId="6" xfId="0" applyNumberFormat="1" applyFont="1" applyFill="1" applyBorder="1" applyAlignment="1">
      <alignment horizontal="center" vertical="center" wrapText="1"/>
    </xf>
    <xf numFmtId="41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1" fontId="9" fillId="6" borderId="6" xfId="0" applyNumberFormat="1" applyFont="1" applyFill="1" applyBorder="1" applyAlignment="1">
      <alignment horizontal="left" vertical="top" wrapText="1"/>
    </xf>
    <xf numFmtId="0" fontId="14" fillId="6" borderId="6" xfId="0" applyNumberFormat="1" applyFont="1" applyFill="1" applyBorder="1" applyAlignment="1">
      <alignment horizontal="left" vertical="top" wrapText="1"/>
    </xf>
    <xf numFmtId="41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11" xfId="0" applyNumberFormat="1" applyFont="1" applyFill="1" applyBorder="1" applyAlignment="1">
      <alignment horizontal="left" vertical="top" wrapText="1"/>
    </xf>
    <xf numFmtId="0" fontId="13" fillId="0" borderId="12" xfId="0" applyNumberFormat="1" applyFont="1" applyBorder="1" applyAlignment="1">
      <alignment horizontal="left" vertical="top" wrapText="1"/>
    </xf>
    <xf numFmtId="41" fontId="13" fillId="0" borderId="6" xfId="0" applyNumberFormat="1" applyFont="1" applyBorder="1" applyAlignment="1">
      <alignment horizontal="left" vertical="top" wrapText="1"/>
    </xf>
    <xf numFmtId="1" fontId="16" fillId="0" borderId="13" xfId="0" applyNumberFormat="1" applyFont="1" applyBorder="1" applyAlignment="1">
      <alignment horizontal="center" vertical="top" wrapText="1"/>
    </xf>
    <xf numFmtId="41" fontId="13" fillId="0" borderId="0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1" fontId="16" fillId="0" borderId="14" xfId="0" applyNumberFormat="1" applyFont="1" applyBorder="1" applyAlignment="1">
      <alignment horizontal="center" vertical="top"/>
    </xf>
    <xf numFmtId="0" fontId="13" fillId="0" borderId="9" xfId="0" applyNumberFormat="1" applyFont="1" applyBorder="1" applyAlignment="1">
      <alignment horizontal="left" vertical="top" wrapText="1"/>
    </xf>
    <xf numFmtId="41" fontId="13" fillId="0" borderId="7" xfId="0" applyNumberFormat="1" applyFont="1" applyBorder="1" applyAlignment="1">
      <alignment horizontal="left" vertical="top"/>
    </xf>
    <xf numFmtId="0" fontId="14" fillId="0" borderId="7" xfId="0" applyNumberFormat="1" applyFont="1" applyBorder="1" applyAlignment="1">
      <alignment horizontal="left" vertical="top" wrapText="1"/>
    </xf>
    <xf numFmtId="1" fontId="15" fillId="6" borderId="2" xfId="0" applyNumberFormat="1" applyFont="1" applyFill="1" applyBorder="1" applyAlignment="1">
      <alignment horizontal="center" vertical="top"/>
    </xf>
    <xf numFmtId="41" fontId="9" fillId="6" borderId="6" xfId="0" applyNumberFormat="1" applyFont="1" applyFill="1" applyBorder="1" applyAlignment="1">
      <alignment horizontal="left" vertical="top"/>
    </xf>
    <xf numFmtId="0" fontId="10" fillId="6" borderId="6" xfId="0" applyNumberFormat="1" applyFont="1" applyFill="1" applyBorder="1" applyAlignment="1">
      <alignment horizontal="left" vertical="top" wrapText="1"/>
    </xf>
    <xf numFmtId="41" fontId="9" fillId="0" borderId="0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1" fontId="15" fillId="6" borderId="10" xfId="0" applyNumberFormat="1" applyFont="1" applyFill="1" applyBorder="1" applyAlignment="1">
      <alignment horizontal="center" vertical="top" wrapText="1"/>
    </xf>
    <xf numFmtId="41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" fontId="16" fillId="0" borderId="14" xfId="0" applyNumberFormat="1" applyFont="1" applyBorder="1" applyAlignment="1">
      <alignment horizontal="center" vertical="top" wrapText="1"/>
    </xf>
    <xf numFmtId="0" fontId="9" fillId="6" borderId="10" xfId="0" applyFont="1" applyFill="1" applyBorder="1" applyAlignment="1">
      <alignment horizontal="left" vertical="top" wrapText="1"/>
    </xf>
    <xf numFmtId="0" fontId="15" fillId="6" borderId="12" xfId="0" applyNumberFormat="1" applyFont="1" applyFill="1" applyBorder="1" applyAlignment="1">
      <alignment horizontal="left" vertical="top"/>
    </xf>
    <xf numFmtId="41" fontId="9" fillId="6" borderId="12" xfId="0" applyNumberFormat="1" applyFont="1" applyFill="1" applyBorder="1" applyAlignment="1">
      <alignment horizontal="left" vertical="top" wrapText="1"/>
    </xf>
    <xf numFmtId="41" fontId="13" fillId="0" borderId="7" xfId="0" applyNumberFormat="1" applyFont="1" applyBorder="1" applyAlignment="1">
      <alignment horizontal="left" vertical="top" wrapText="1"/>
    </xf>
    <xf numFmtId="41" fontId="9" fillId="7" borderId="6" xfId="0" applyNumberFormat="1" applyFont="1" applyFill="1" applyBorder="1" applyAlignment="1">
      <alignment horizontal="center" vertical="center" wrapText="1"/>
    </xf>
    <xf numFmtId="0" fontId="10" fillId="7" borderId="6" xfId="0" applyNumberFormat="1" applyFont="1" applyFill="1" applyBorder="1" applyAlignment="1">
      <alignment horizontal="center" vertical="center" wrapText="1"/>
    </xf>
    <xf numFmtId="41" fontId="2" fillId="8" borderId="6" xfId="0" applyNumberFormat="1" applyFont="1" applyFill="1" applyBorder="1" applyAlignment="1">
      <alignment wrapText="1"/>
    </xf>
    <xf numFmtId="41" fontId="13" fillId="8" borderId="6" xfId="0" applyNumberFormat="1" applyFont="1" applyFill="1" applyBorder="1" applyAlignment="1">
      <alignment horizontal="left" vertical="top" wrapText="1"/>
    </xf>
    <xf numFmtId="0" fontId="7" fillId="8" borderId="6" xfId="0" applyNumberFormat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8" borderId="11" xfId="0" applyNumberFormat="1" applyFont="1" applyFill="1" applyBorder="1" applyAlignment="1">
      <alignment vertical="top"/>
    </xf>
    <xf numFmtId="0" fontId="3" fillId="0" borderId="9" xfId="0" applyNumberFormat="1" applyFont="1" applyBorder="1" applyAlignment="1">
      <alignment horizontal="left" vertical="top" wrapText="1"/>
    </xf>
    <xf numFmtId="1" fontId="12" fillId="8" borderId="8" xfId="0" applyNumberFormat="1" applyFont="1" applyFill="1" applyBorder="1" applyAlignment="1">
      <alignment horizontal="center" vertical="top" wrapText="1"/>
    </xf>
    <xf numFmtId="0" fontId="2" fillId="8" borderId="1" xfId="0" applyNumberFormat="1" applyFont="1" applyFill="1" applyBorder="1" applyAlignment="1">
      <alignment horizontal="left" vertical="top" wrapText="1"/>
    </xf>
    <xf numFmtId="41" fontId="2" fillId="8" borderId="6" xfId="0" applyNumberFormat="1" applyFont="1" applyFill="1" applyBorder="1" applyAlignment="1">
      <alignment vertical="top" wrapText="1"/>
    </xf>
    <xf numFmtId="0" fontId="7" fillId="8" borderId="12" xfId="0" applyNumberFormat="1" applyFont="1" applyFill="1" applyBorder="1" applyAlignment="1">
      <alignment horizontal="left" vertical="top" wrapText="1"/>
    </xf>
    <xf numFmtId="0" fontId="13" fillId="0" borderId="12" xfId="0" applyNumberFormat="1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 vertical="top" wrapText="1"/>
    </xf>
    <xf numFmtId="0" fontId="13" fillId="0" borderId="9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3" fillId="0" borderId="9" xfId="0" applyNumberFormat="1" applyFont="1" applyFill="1" applyBorder="1" applyAlignment="1">
      <alignment horizontal="left" vertical="top"/>
    </xf>
    <xf numFmtId="41" fontId="2" fillId="9" borderId="6" xfId="0" applyNumberFormat="1" applyFont="1" applyFill="1" applyBorder="1" applyAlignment="1">
      <alignment vertical="top" wrapText="1"/>
    </xf>
    <xf numFmtId="41" fontId="7" fillId="9" borderId="6" xfId="0" applyNumberFormat="1" applyFont="1" applyFill="1" applyBorder="1" applyAlignment="1">
      <alignment wrapText="1"/>
    </xf>
    <xf numFmtId="41" fontId="11" fillId="0" borderId="0" xfId="0" applyNumberFormat="1" applyFont="1" applyBorder="1" applyAlignment="1">
      <alignment wrapText="1"/>
    </xf>
    <xf numFmtId="1" fontId="16" fillId="0" borderId="21" xfId="0" applyNumberFormat="1" applyFont="1" applyBorder="1" applyAlignment="1">
      <alignment horizontal="center" vertical="top" wrapText="1"/>
    </xf>
    <xf numFmtId="0" fontId="13" fillId="0" borderId="22" xfId="0" applyNumberFormat="1" applyFont="1" applyBorder="1" applyAlignment="1">
      <alignment horizontal="left" vertical="top" wrapText="1"/>
    </xf>
    <xf numFmtId="41" fontId="13" fillId="0" borderId="18" xfId="0" applyNumberFormat="1" applyFont="1" applyBorder="1" applyAlignment="1">
      <alignment horizontal="left" vertical="top"/>
    </xf>
    <xf numFmtId="0" fontId="14" fillId="0" borderId="18" xfId="0" applyNumberFormat="1" applyFont="1" applyBorder="1" applyAlignment="1">
      <alignment horizontal="left" vertical="top" wrapText="1"/>
    </xf>
    <xf numFmtId="1" fontId="16" fillId="0" borderId="23" xfId="0" applyNumberFormat="1" applyFont="1" applyBorder="1" applyAlignment="1">
      <alignment horizontal="center" vertical="top"/>
    </xf>
    <xf numFmtId="41" fontId="13" fillId="0" borderId="17" xfId="0" applyNumberFormat="1" applyFont="1" applyBorder="1" applyAlignment="1">
      <alignment horizontal="left" vertical="top"/>
    </xf>
    <xf numFmtId="0" fontId="14" fillId="0" borderId="17" xfId="0" applyNumberFormat="1" applyFont="1" applyBorder="1" applyAlignment="1">
      <alignment horizontal="left" vertical="top" wrapText="1"/>
    </xf>
    <xf numFmtId="0" fontId="11" fillId="0" borderId="16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41" fontId="11" fillId="0" borderId="17" xfId="0" applyNumberFormat="1" applyFont="1" applyBorder="1" applyAlignment="1">
      <alignment horizontal="left" vertical="top" wrapText="1"/>
    </xf>
    <xf numFmtId="41" fontId="11" fillId="0" borderId="7" xfId="0" applyNumberFormat="1" applyFont="1" applyBorder="1" applyAlignment="1">
      <alignment horizontal="left" vertical="top" wrapText="1"/>
    </xf>
    <xf numFmtId="0" fontId="11" fillId="0" borderId="19" xfId="0" applyNumberFormat="1" applyFont="1" applyBorder="1" applyAlignment="1">
      <alignment horizontal="left" vertical="top" wrapText="1"/>
    </xf>
    <xf numFmtId="41" fontId="11" fillId="0" borderId="20" xfId="0" applyNumberFormat="1" applyFont="1" applyBorder="1" applyAlignment="1">
      <alignment horizontal="left" vertical="top" wrapText="1"/>
    </xf>
    <xf numFmtId="1" fontId="16" fillId="0" borderId="21" xfId="0" applyNumberFormat="1" applyFont="1" applyBorder="1" applyAlignment="1">
      <alignment horizontal="center" vertical="top"/>
    </xf>
    <xf numFmtId="1" fontId="16" fillId="0" borderId="24" xfId="0" applyNumberFormat="1" applyFont="1" applyBorder="1" applyAlignment="1">
      <alignment horizontal="center" vertical="top"/>
    </xf>
    <xf numFmtId="41" fontId="13" fillId="0" borderId="20" xfId="0" applyNumberFormat="1" applyFont="1" applyBorder="1" applyAlignment="1">
      <alignment horizontal="left" vertical="top"/>
    </xf>
    <xf numFmtId="0" fontId="14" fillId="0" borderId="20" xfId="0" applyNumberFormat="1" applyFont="1" applyBorder="1" applyAlignment="1">
      <alignment horizontal="left" vertical="top" wrapText="1"/>
    </xf>
    <xf numFmtId="0" fontId="3" fillId="0" borderId="25" xfId="0" applyNumberFormat="1" applyFont="1" applyBorder="1" applyAlignment="1">
      <alignment vertical="top" wrapText="1"/>
    </xf>
    <xf numFmtId="0" fontId="3" fillId="0" borderId="12" xfId="0" applyNumberFormat="1" applyFont="1" applyBorder="1" applyAlignment="1">
      <alignment horizontal="left" vertical="top" wrapText="1"/>
    </xf>
    <xf numFmtId="41" fontId="9" fillId="0" borderId="0" xfId="0" applyNumberFormat="1" applyFont="1" applyBorder="1" applyAlignment="1">
      <alignment horizontal="right" wrapText="1"/>
    </xf>
    <xf numFmtId="41" fontId="9" fillId="4" borderId="6" xfId="0" applyNumberFormat="1" applyFont="1" applyFill="1" applyBorder="1" applyAlignment="1">
      <alignment vertical="top"/>
    </xf>
    <xf numFmtId="41" fontId="13" fillId="0" borderId="6" xfId="1" applyNumberFormat="1" applyFont="1" applyBorder="1" applyAlignment="1">
      <alignment horizontal="center" vertical="top" wrapText="1"/>
    </xf>
    <xf numFmtId="41" fontId="13" fillId="0" borderId="6" xfId="1" applyNumberFormat="1" applyFont="1" applyFill="1" applyBorder="1" applyAlignment="1">
      <alignment horizontal="center" vertical="top" wrapText="1"/>
    </xf>
    <xf numFmtId="41" fontId="13" fillId="0" borderId="7" xfId="1" applyNumberFormat="1" applyFont="1" applyFill="1" applyBorder="1" applyAlignment="1">
      <alignment horizontal="center" vertical="top" wrapText="1"/>
    </xf>
    <xf numFmtId="41" fontId="9" fillId="8" borderId="6" xfId="0" applyNumberFormat="1" applyFont="1" applyFill="1" applyBorder="1" applyAlignment="1">
      <alignment wrapText="1"/>
    </xf>
    <xf numFmtId="41" fontId="9" fillId="9" borderId="6" xfId="0" applyNumberFormat="1" applyFont="1" applyFill="1" applyBorder="1" applyAlignment="1">
      <alignment vertical="top" wrapText="1"/>
    </xf>
    <xf numFmtId="41" fontId="13" fillId="0" borderId="0" xfId="0" applyNumberFormat="1" applyFont="1" applyBorder="1" applyAlignment="1">
      <alignment wrapText="1"/>
    </xf>
    <xf numFmtId="0" fontId="2" fillId="4" borderId="12" xfId="0" applyFont="1" applyFill="1" applyBorder="1" applyAlignment="1">
      <alignment horizontal="left" vertical="top"/>
    </xf>
    <xf numFmtId="0" fontId="17" fillId="0" borderId="9" xfId="0" applyFont="1" applyFill="1" applyBorder="1" applyAlignment="1">
      <alignment horizontal="left" vertical="top"/>
    </xf>
    <xf numFmtId="0" fontId="17" fillId="0" borderId="6" xfId="0" applyFont="1" applyBorder="1" applyAlignment="1">
      <alignment vertical="top" wrapText="1"/>
    </xf>
    <xf numFmtId="41" fontId="13" fillId="0" borderId="18" xfId="0" applyNumberFormat="1" applyFont="1" applyBorder="1" applyAlignment="1">
      <alignment horizontal="left" vertical="top" wrapText="1"/>
    </xf>
    <xf numFmtId="41" fontId="14" fillId="0" borderId="17" xfId="0" applyNumberFormat="1" applyFont="1" applyBorder="1" applyAlignment="1">
      <alignment horizontal="left" vertical="top"/>
    </xf>
    <xf numFmtId="41" fontId="14" fillId="0" borderId="20" xfId="0" applyNumberFormat="1" applyFont="1" applyBorder="1" applyAlignment="1">
      <alignment horizontal="left" vertical="top"/>
    </xf>
    <xf numFmtId="41" fontId="14" fillId="0" borderId="7" xfId="0" applyNumberFormat="1" applyFont="1" applyBorder="1" applyAlignment="1">
      <alignment horizontal="left" vertical="top"/>
    </xf>
    <xf numFmtId="1" fontId="12" fillId="8" borderId="10" xfId="0" applyNumberFormat="1" applyFont="1" applyFill="1" applyBorder="1" applyAlignment="1">
      <alignment horizontal="center" vertical="top" wrapText="1"/>
    </xf>
    <xf numFmtId="41" fontId="9" fillId="8" borderId="6" xfId="0" applyNumberFormat="1" applyFont="1" applyFill="1" applyBorder="1" applyAlignment="1">
      <alignment horizontal="left" vertical="top" wrapText="1"/>
    </xf>
    <xf numFmtId="41" fontId="5" fillId="0" borderId="0" xfId="0" applyNumberFormat="1" applyFont="1" applyBorder="1" applyAlignment="1"/>
    <xf numFmtId="41" fontId="2" fillId="8" borderId="6" xfId="0" applyNumberFormat="1" applyFont="1" applyFill="1" applyBorder="1" applyAlignment="1">
      <alignment horizontal="center" vertical="center" wrapText="1"/>
    </xf>
    <xf numFmtId="41" fontId="9" fillId="8" borderId="6" xfId="0" applyNumberFormat="1" applyFont="1" applyFill="1" applyBorder="1" applyAlignment="1">
      <alignment horizontal="center" vertical="center" wrapText="1"/>
    </xf>
    <xf numFmtId="0" fontId="9" fillId="6" borderId="11" xfId="0" applyNumberFormat="1" applyFont="1" applyFill="1" applyBorder="1" applyAlignment="1">
      <alignment horizontal="left" vertical="top"/>
    </xf>
    <xf numFmtId="41" fontId="9" fillId="8" borderId="6" xfId="0" applyNumberFormat="1" applyFont="1" applyFill="1" applyBorder="1" applyAlignment="1">
      <alignment horizontal="center" vertical="center"/>
    </xf>
    <xf numFmtId="41" fontId="2" fillId="4" borderId="12" xfId="0" applyNumberFormat="1" applyFont="1" applyFill="1" applyBorder="1" applyAlignment="1">
      <alignment vertical="top"/>
    </xf>
    <xf numFmtId="41" fontId="13" fillId="0" borderId="7" xfId="0" applyNumberFormat="1" applyFont="1" applyBorder="1" applyAlignment="1">
      <alignment horizontal="center" vertical="top"/>
    </xf>
    <xf numFmtId="41" fontId="3" fillId="0" borderId="12" xfId="1" applyNumberFormat="1" applyFont="1" applyBorder="1" applyAlignment="1">
      <alignment horizontal="center" vertical="top" wrapText="1"/>
    </xf>
    <xf numFmtId="41" fontId="9" fillId="8" borderId="12" xfId="0" applyNumberFormat="1" applyFont="1" applyFill="1" applyBorder="1" applyAlignment="1">
      <alignment horizontal="left" vertical="top" wrapText="1"/>
    </xf>
    <xf numFmtId="41" fontId="13" fillId="0" borderId="12" xfId="0" applyNumberFormat="1" applyFont="1" applyBorder="1" applyAlignment="1">
      <alignment horizontal="left" vertical="top" wrapText="1"/>
    </xf>
    <xf numFmtId="41" fontId="2" fillId="8" borderId="12" xfId="0" applyNumberFormat="1" applyFont="1" applyFill="1" applyBorder="1" applyAlignment="1">
      <alignment vertical="top" wrapText="1"/>
    </xf>
    <xf numFmtId="41" fontId="3" fillId="0" borderId="9" xfId="1" applyNumberFormat="1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vertical="top"/>
    </xf>
    <xf numFmtId="0" fontId="9" fillId="6" borderId="12" xfId="0" applyFont="1" applyFill="1" applyBorder="1" applyAlignment="1">
      <alignment vertical="top"/>
    </xf>
    <xf numFmtId="0" fontId="2" fillId="9" borderId="6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5" borderId="10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41" fontId="21" fillId="10" borderId="3" xfId="10" applyNumberFormat="1" applyFont="1" applyFill="1" applyBorder="1" applyAlignment="1">
      <alignment horizontal="center" vertical="center" wrapText="1"/>
    </xf>
    <xf numFmtId="41" fontId="21" fillId="10" borderId="9" xfId="1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41" fontId="9" fillId="8" borderId="6" xfId="0" applyNumberFormat="1" applyFont="1" applyFill="1" applyBorder="1" applyAlignment="1">
      <alignment horizontal="center" vertical="center" wrapText="1"/>
    </xf>
    <xf numFmtId="41" fontId="2" fillId="8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6" fillId="8" borderId="6" xfId="0" applyNumberFormat="1" applyFont="1" applyFill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/>
    </xf>
  </cellXfs>
  <cellStyles count="11">
    <cellStyle name="Comma" xfId="1" builtinId="3"/>
    <cellStyle name="Comma 2 3" xfId="2"/>
    <cellStyle name="Comma 3" xfId="3"/>
    <cellStyle name="Normal" xfId="0" builtinId="0"/>
    <cellStyle name="Normal 2" xfId="4"/>
    <cellStyle name="Normal 3" xfId="5"/>
    <cellStyle name="Normal 3 2" xfId="6"/>
    <cellStyle name="เครื่องหมายจุลภาค 2" xfId="7"/>
    <cellStyle name="ปกติ 2" xfId="8"/>
    <cellStyle name="ปกติ 7" xfId="9"/>
    <cellStyle name="ปกติ_01 เหนือบน 1 (2เมย52)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view="pageLayout" zoomScale="80" zoomScaleNormal="100" zoomScaleSheetLayoutView="70" zoomScalePageLayoutView="80" workbookViewId="0">
      <selection activeCell="B8" sqref="B8"/>
    </sheetView>
  </sheetViews>
  <sheetFormatPr defaultRowHeight="21" x14ac:dyDescent="0.35"/>
  <cols>
    <col min="1" max="1" width="3.75" style="3" customWidth="1"/>
    <col min="2" max="2" width="54.5" style="4" customWidth="1"/>
    <col min="3" max="3" width="12.625" style="2" customWidth="1"/>
    <col min="4" max="4" width="12.25" style="2" customWidth="1"/>
    <col min="5" max="5" width="11.75" style="2" customWidth="1"/>
    <col min="6" max="6" width="11.375" style="2" customWidth="1"/>
    <col min="7" max="7" width="11.625" style="157" customWidth="1"/>
    <col min="8" max="8" width="11.125" style="157" customWidth="1"/>
    <col min="9" max="9" width="13.375" style="157" customWidth="1"/>
    <col min="10" max="10" width="12.625" style="2" customWidth="1"/>
    <col min="11" max="11" width="21.625" style="2" hidden="1" customWidth="1"/>
    <col min="12" max="12" width="28.125" style="2" hidden="1" customWidth="1"/>
    <col min="13" max="13" width="19.625" style="130" customWidth="1"/>
    <col min="14" max="14" width="14.5" style="2" hidden="1" customWidth="1"/>
    <col min="15" max="15" width="15.25" style="2" hidden="1" customWidth="1"/>
    <col min="16" max="16" width="11.875" style="3" bestFit="1" customWidth="1"/>
    <col min="17" max="16384" width="9" style="3"/>
  </cols>
  <sheetData>
    <row r="1" spans="1:16" ht="21" customHeight="1" x14ac:dyDescent="0.3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"/>
    </row>
    <row r="2" spans="1:16" ht="21" customHeight="1" x14ac:dyDescent="0.35">
      <c r="C2" s="5"/>
      <c r="D2" s="5"/>
      <c r="E2" s="5"/>
      <c r="F2" s="5"/>
      <c r="G2" s="150"/>
      <c r="H2" s="150"/>
      <c r="I2" s="150"/>
      <c r="J2" s="202" t="s">
        <v>154</v>
      </c>
      <c r="K2" s="202"/>
      <c r="L2" s="202"/>
      <c r="M2" s="202"/>
    </row>
    <row r="3" spans="1:16" ht="21" customHeight="1" x14ac:dyDescent="0.35">
      <c r="A3" s="200" t="s">
        <v>1</v>
      </c>
      <c r="B3" s="200"/>
      <c r="C3" s="199" t="s">
        <v>151</v>
      </c>
      <c r="D3" s="198" t="s">
        <v>4</v>
      </c>
      <c r="E3" s="198"/>
      <c r="F3" s="198"/>
      <c r="G3" s="198"/>
      <c r="H3" s="199" t="s">
        <v>5</v>
      </c>
      <c r="I3" s="199"/>
      <c r="J3" s="199"/>
      <c r="K3" s="194" t="s">
        <v>155</v>
      </c>
      <c r="L3" s="203" t="s">
        <v>156</v>
      </c>
      <c r="M3" s="201" t="s">
        <v>2</v>
      </c>
    </row>
    <row r="4" spans="1:16" x14ac:dyDescent="0.35">
      <c r="A4" s="200"/>
      <c r="B4" s="200"/>
      <c r="C4" s="199"/>
      <c r="D4" s="168" t="s">
        <v>146</v>
      </c>
      <c r="E4" s="168" t="s">
        <v>147</v>
      </c>
      <c r="F4" s="168" t="s">
        <v>148</v>
      </c>
      <c r="G4" s="169" t="s">
        <v>3</v>
      </c>
      <c r="H4" s="169" t="s">
        <v>149</v>
      </c>
      <c r="I4" s="171" t="s">
        <v>150</v>
      </c>
      <c r="J4" s="168" t="s">
        <v>3</v>
      </c>
      <c r="K4" s="195"/>
      <c r="L4" s="204"/>
      <c r="M4" s="201"/>
    </row>
    <row r="5" spans="1:16" s="10" customFormat="1" x14ac:dyDescent="0.35">
      <c r="A5" s="182" t="s">
        <v>6</v>
      </c>
      <c r="B5" s="183"/>
      <c r="C5" s="6">
        <f>C6+C48+C83</f>
        <v>188480100</v>
      </c>
      <c r="D5" s="6">
        <f t="shared" ref="D5:I5" si="0">D6+D48+D83</f>
        <v>257400</v>
      </c>
      <c r="E5" s="6">
        <f t="shared" si="0"/>
        <v>20196000</v>
      </c>
      <c r="F5" s="6">
        <f t="shared" si="0"/>
        <v>6279300</v>
      </c>
      <c r="G5" s="6">
        <f t="shared" si="0"/>
        <v>26732700</v>
      </c>
      <c r="H5" s="6">
        <f t="shared" si="0"/>
        <v>6975000</v>
      </c>
      <c r="I5" s="6">
        <f t="shared" si="0"/>
        <v>154772400</v>
      </c>
      <c r="J5" s="6">
        <f>J6+J48+J83</f>
        <v>161747400</v>
      </c>
      <c r="K5" s="6"/>
      <c r="L5" s="6"/>
      <c r="M5" s="7"/>
      <c r="N5" s="8">
        <v>193451600</v>
      </c>
      <c r="O5" s="9">
        <f>N5-C5</f>
        <v>4971500</v>
      </c>
      <c r="P5" s="8"/>
    </row>
    <row r="6" spans="1:16" s="14" customFormat="1" x14ac:dyDescent="0.35">
      <c r="A6" s="187" t="s">
        <v>113</v>
      </c>
      <c r="B6" s="188"/>
      <c r="C6" s="11">
        <f t="shared" ref="C6:J6" si="1">C8+C14+C16+C36+C44</f>
        <v>141708800</v>
      </c>
      <c r="D6" s="11">
        <f t="shared" si="1"/>
        <v>28800</v>
      </c>
      <c r="E6" s="11">
        <f t="shared" si="1"/>
        <v>3902800</v>
      </c>
      <c r="F6" s="11">
        <f t="shared" si="1"/>
        <v>1842800</v>
      </c>
      <c r="G6" s="11">
        <f t="shared" si="1"/>
        <v>5774400</v>
      </c>
      <c r="H6" s="11">
        <f t="shared" si="1"/>
        <v>6250000</v>
      </c>
      <c r="I6" s="11">
        <f t="shared" si="1"/>
        <v>129684400</v>
      </c>
      <c r="J6" s="11">
        <f t="shared" si="1"/>
        <v>135934400</v>
      </c>
      <c r="K6" s="11"/>
      <c r="L6" s="11"/>
      <c r="M6" s="12"/>
      <c r="N6" s="13"/>
      <c r="O6" s="9">
        <f>O5</f>
        <v>4971500</v>
      </c>
    </row>
    <row r="7" spans="1:16" s="10" customFormat="1" x14ac:dyDescent="0.35">
      <c r="A7" s="184" t="s">
        <v>157</v>
      </c>
      <c r="B7" s="185"/>
      <c r="C7" s="186"/>
      <c r="D7" s="158"/>
      <c r="E7" s="158"/>
      <c r="F7" s="158"/>
      <c r="G7" s="151"/>
      <c r="H7" s="151"/>
      <c r="I7" s="151"/>
      <c r="J7" s="15"/>
      <c r="K7" s="15"/>
      <c r="L7" s="15"/>
      <c r="M7" s="16"/>
      <c r="N7" s="17"/>
      <c r="O7" s="9">
        <f>O6</f>
        <v>4971500</v>
      </c>
    </row>
    <row r="8" spans="1:16" s="10" customFormat="1" x14ac:dyDescent="0.35">
      <c r="A8" s="18"/>
      <c r="B8" s="19" t="s">
        <v>114</v>
      </c>
      <c r="C8" s="15">
        <f>SUM(C9:C13)</f>
        <v>2164000</v>
      </c>
      <c r="D8" s="15">
        <f t="shared" ref="D8:J8" si="2">SUM(D9:D13)</f>
        <v>0</v>
      </c>
      <c r="E8" s="15">
        <f t="shared" si="2"/>
        <v>577900</v>
      </c>
      <c r="F8" s="15">
        <f t="shared" si="2"/>
        <v>1586100</v>
      </c>
      <c r="G8" s="15">
        <f t="shared" si="2"/>
        <v>2164000</v>
      </c>
      <c r="H8" s="15">
        <f t="shared" si="2"/>
        <v>0</v>
      </c>
      <c r="I8" s="15">
        <f t="shared" si="2"/>
        <v>0</v>
      </c>
      <c r="J8" s="15">
        <f t="shared" si="2"/>
        <v>0</v>
      </c>
      <c r="K8" s="172"/>
      <c r="L8" s="172"/>
      <c r="M8" s="20"/>
      <c r="N8" s="17"/>
      <c r="O8" s="9">
        <f>O7</f>
        <v>4971500</v>
      </c>
    </row>
    <row r="9" spans="1:16" s="27" customFormat="1" x14ac:dyDescent="0.35">
      <c r="A9" s="21">
        <v>1</v>
      </c>
      <c r="B9" s="22" t="s">
        <v>7</v>
      </c>
      <c r="C9" s="23">
        <f>G9</f>
        <v>509000</v>
      </c>
      <c r="D9" s="23">
        <v>0</v>
      </c>
      <c r="E9" s="23">
        <v>172000</v>
      </c>
      <c r="F9" s="23">
        <v>337000</v>
      </c>
      <c r="G9" s="23">
        <f>D9+E9+F9</f>
        <v>509000</v>
      </c>
      <c r="H9" s="23">
        <v>0</v>
      </c>
      <c r="I9" s="23">
        <v>0</v>
      </c>
      <c r="J9" s="23">
        <f>H9+I9</f>
        <v>0</v>
      </c>
      <c r="K9" s="23"/>
      <c r="L9" s="23"/>
      <c r="M9" s="24" t="s">
        <v>8</v>
      </c>
      <c r="N9" s="25"/>
      <c r="O9" s="26" t="e">
        <f>#REF!</f>
        <v>#REF!</v>
      </c>
    </row>
    <row r="10" spans="1:16" s="32" customFormat="1" x14ac:dyDescent="0.35">
      <c r="A10" s="21">
        <v>2</v>
      </c>
      <c r="B10" s="28" t="s">
        <v>9</v>
      </c>
      <c r="C10" s="23">
        <f t="shared" ref="C10:C13" si="3">G10</f>
        <v>629000</v>
      </c>
      <c r="D10" s="23">
        <v>0</v>
      </c>
      <c r="E10" s="23">
        <v>130500</v>
      </c>
      <c r="F10" s="23">
        <v>498500</v>
      </c>
      <c r="G10" s="23">
        <f t="shared" ref="G10:G15" si="4">D10+E10+F10</f>
        <v>629000</v>
      </c>
      <c r="H10" s="23">
        <v>0</v>
      </c>
      <c r="I10" s="23">
        <v>0</v>
      </c>
      <c r="J10" s="23" t="s">
        <v>152</v>
      </c>
      <c r="K10" s="23"/>
      <c r="L10" s="23"/>
      <c r="M10" s="30" t="s">
        <v>10</v>
      </c>
      <c r="N10" s="31"/>
      <c r="O10" s="26" t="e">
        <f t="shared" ref="O10:O13" si="5">O9</f>
        <v>#REF!</v>
      </c>
    </row>
    <row r="11" spans="1:16" s="32" customFormat="1" x14ac:dyDescent="0.35">
      <c r="A11" s="21">
        <v>3</v>
      </c>
      <c r="B11" s="28" t="s">
        <v>11</v>
      </c>
      <c r="C11" s="23">
        <f t="shared" si="3"/>
        <v>481000</v>
      </c>
      <c r="D11" s="23">
        <v>0</v>
      </c>
      <c r="E11" s="23">
        <v>127400</v>
      </c>
      <c r="F11" s="23">
        <v>353600</v>
      </c>
      <c r="G11" s="23">
        <f t="shared" si="4"/>
        <v>481000</v>
      </c>
      <c r="H11" s="23">
        <v>0</v>
      </c>
      <c r="I11" s="23">
        <v>0</v>
      </c>
      <c r="J11" s="23">
        <f t="shared" ref="J11:J13" si="6">H11+I11</f>
        <v>0</v>
      </c>
      <c r="K11" s="23"/>
      <c r="L11" s="23"/>
      <c r="M11" s="30" t="s">
        <v>12</v>
      </c>
      <c r="N11" s="31"/>
      <c r="O11" s="26" t="e">
        <f>#REF!</f>
        <v>#REF!</v>
      </c>
    </row>
    <row r="12" spans="1:16" s="27" customFormat="1" x14ac:dyDescent="0.35">
      <c r="A12" s="21">
        <v>4</v>
      </c>
      <c r="B12" s="28" t="s">
        <v>115</v>
      </c>
      <c r="C12" s="23">
        <f t="shared" si="3"/>
        <v>440000</v>
      </c>
      <c r="D12" s="23">
        <v>0</v>
      </c>
      <c r="E12" s="23">
        <v>78000</v>
      </c>
      <c r="F12" s="23">
        <v>362000</v>
      </c>
      <c r="G12" s="23">
        <f t="shared" si="4"/>
        <v>440000</v>
      </c>
      <c r="H12" s="23">
        <v>0</v>
      </c>
      <c r="I12" s="23">
        <v>0</v>
      </c>
      <c r="J12" s="23">
        <f t="shared" si="6"/>
        <v>0</v>
      </c>
      <c r="K12" s="23"/>
      <c r="L12" s="23"/>
      <c r="M12" s="24" t="s">
        <v>13</v>
      </c>
      <c r="N12" s="25"/>
      <c r="O12" s="26" t="e">
        <f>#REF!</f>
        <v>#REF!</v>
      </c>
    </row>
    <row r="13" spans="1:16" s="27" customFormat="1" ht="31.5" x14ac:dyDescent="0.35">
      <c r="A13" s="21">
        <v>5</v>
      </c>
      <c r="B13" s="28" t="s">
        <v>14</v>
      </c>
      <c r="C13" s="23">
        <f t="shared" si="3"/>
        <v>105000</v>
      </c>
      <c r="D13" s="23">
        <v>0</v>
      </c>
      <c r="E13" s="23">
        <v>70000</v>
      </c>
      <c r="F13" s="23">
        <v>35000</v>
      </c>
      <c r="G13" s="23">
        <f t="shared" si="4"/>
        <v>105000</v>
      </c>
      <c r="H13" s="23">
        <v>0</v>
      </c>
      <c r="I13" s="23">
        <v>0</v>
      </c>
      <c r="J13" s="23">
        <f t="shared" si="6"/>
        <v>0</v>
      </c>
      <c r="K13" s="23"/>
      <c r="L13" s="23"/>
      <c r="M13" s="30" t="s">
        <v>15</v>
      </c>
      <c r="N13" s="25"/>
      <c r="O13" s="26" t="e">
        <f t="shared" si="5"/>
        <v>#REF!</v>
      </c>
    </row>
    <row r="14" spans="1:16" s="34" customFormat="1" x14ac:dyDescent="0.35">
      <c r="A14" s="40"/>
      <c r="B14" s="41" t="s">
        <v>92</v>
      </c>
      <c r="C14" s="42">
        <f>SUM(C15)</f>
        <v>2412000</v>
      </c>
      <c r="D14" s="42">
        <f t="shared" ref="D14:J14" si="7">SUM(D15)</f>
        <v>12000</v>
      </c>
      <c r="E14" s="42">
        <f t="shared" si="7"/>
        <v>2286600</v>
      </c>
      <c r="F14" s="42">
        <f t="shared" si="7"/>
        <v>113400</v>
      </c>
      <c r="G14" s="42">
        <f t="shared" si="7"/>
        <v>2412000</v>
      </c>
      <c r="H14" s="42">
        <f t="shared" si="7"/>
        <v>0</v>
      </c>
      <c r="I14" s="42">
        <f t="shared" si="7"/>
        <v>0</v>
      </c>
      <c r="J14" s="42">
        <f t="shared" si="7"/>
        <v>0</v>
      </c>
      <c r="K14" s="42"/>
      <c r="L14" s="42"/>
      <c r="M14" s="43"/>
      <c r="N14" s="33"/>
      <c r="O14" s="9" t="e">
        <f>#REF!</f>
        <v>#REF!</v>
      </c>
    </row>
    <row r="15" spans="1:16" s="39" customFormat="1" x14ac:dyDescent="0.35">
      <c r="A15" s="44">
        <v>1</v>
      </c>
      <c r="B15" s="45" t="s">
        <v>17</v>
      </c>
      <c r="C15" s="36">
        <f>G15+J15</f>
        <v>2412000</v>
      </c>
      <c r="D15" s="36">
        <v>12000</v>
      </c>
      <c r="E15" s="36">
        <v>2286600</v>
      </c>
      <c r="F15" s="36">
        <v>113400</v>
      </c>
      <c r="G15" s="23">
        <f t="shared" si="4"/>
        <v>2412000</v>
      </c>
      <c r="H15" s="23">
        <v>0</v>
      </c>
      <c r="I15" s="23">
        <v>0</v>
      </c>
      <c r="J15" s="23">
        <f t="shared" ref="J15" si="8">H15+I15</f>
        <v>0</v>
      </c>
      <c r="K15" s="173"/>
      <c r="L15" s="173"/>
      <c r="M15" s="47" t="s">
        <v>18</v>
      </c>
      <c r="N15" s="38"/>
      <c r="O15" s="9" t="e">
        <f>#REF!</f>
        <v>#REF!</v>
      </c>
    </row>
    <row r="16" spans="1:16" s="52" customFormat="1" x14ac:dyDescent="0.35">
      <c r="A16" s="48"/>
      <c r="B16" s="49" t="s">
        <v>93</v>
      </c>
      <c r="C16" s="54">
        <f>SUM(C17:C35)</f>
        <v>97215400</v>
      </c>
      <c r="D16" s="54">
        <f t="shared" ref="D16:J16" si="9">SUM(D17:D35)</f>
        <v>0</v>
      </c>
      <c r="E16" s="54">
        <f t="shared" si="9"/>
        <v>0</v>
      </c>
      <c r="F16" s="54">
        <f t="shared" si="9"/>
        <v>0</v>
      </c>
      <c r="G16" s="54">
        <f t="shared" si="9"/>
        <v>0</v>
      </c>
      <c r="H16" s="54">
        <f t="shared" si="9"/>
        <v>0</v>
      </c>
      <c r="I16" s="54">
        <f t="shared" si="9"/>
        <v>97215400</v>
      </c>
      <c r="J16" s="54">
        <f t="shared" si="9"/>
        <v>97215400</v>
      </c>
      <c r="K16" s="54"/>
      <c r="L16" s="54"/>
      <c r="M16" s="55"/>
      <c r="N16" s="51"/>
      <c r="O16" s="9" t="e">
        <f>#REF!</f>
        <v>#REF!</v>
      </c>
    </row>
    <row r="17" spans="1:15" s="39" customFormat="1" ht="42" x14ac:dyDescent="0.35">
      <c r="A17" s="35">
        <v>1</v>
      </c>
      <c r="B17" s="56" t="s">
        <v>122</v>
      </c>
      <c r="C17" s="57">
        <v>2316000</v>
      </c>
      <c r="D17" s="23">
        <v>0</v>
      </c>
      <c r="E17" s="23">
        <v>0</v>
      </c>
      <c r="F17" s="23">
        <v>0</v>
      </c>
      <c r="G17" s="23">
        <f t="shared" ref="G17:G35" si="10">D17+E17+F17</f>
        <v>0</v>
      </c>
      <c r="H17" s="152">
        <v>0</v>
      </c>
      <c r="I17" s="152">
        <v>2316000</v>
      </c>
      <c r="J17" s="57">
        <f>H17+I17</f>
        <v>2316000</v>
      </c>
      <c r="K17" s="57"/>
      <c r="L17" s="57"/>
      <c r="M17" s="58" t="s">
        <v>19</v>
      </c>
      <c r="N17" s="38"/>
      <c r="O17" s="9" t="e">
        <f>#REF!</f>
        <v>#REF!</v>
      </c>
    </row>
    <row r="18" spans="1:15" s="39" customFormat="1" ht="42" x14ac:dyDescent="0.35">
      <c r="A18" s="53">
        <v>2</v>
      </c>
      <c r="B18" s="56" t="s">
        <v>123</v>
      </c>
      <c r="C18" s="57">
        <f>G18+J18</f>
        <v>2640000</v>
      </c>
      <c r="D18" s="23">
        <v>0</v>
      </c>
      <c r="E18" s="23">
        <v>0</v>
      </c>
      <c r="F18" s="23">
        <v>0</v>
      </c>
      <c r="G18" s="23">
        <f t="shared" si="10"/>
        <v>0</v>
      </c>
      <c r="H18" s="152">
        <v>0</v>
      </c>
      <c r="I18" s="152">
        <v>2640000</v>
      </c>
      <c r="J18" s="57">
        <f t="shared" ref="J18:J35" si="11">H18+I18</f>
        <v>2640000</v>
      </c>
      <c r="K18" s="57"/>
      <c r="L18" s="57"/>
      <c r="M18" s="58" t="s">
        <v>20</v>
      </c>
      <c r="N18" s="38"/>
      <c r="O18" s="9" t="e">
        <f t="shared" ref="O18:O43" si="12">O17</f>
        <v>#REF!</v>
      </c>
    </row>
    <row r="19" spans="1:15" s="39" customFormat="1" ht="42" x14ac:dyDescent="0.35">
      <c r="A19" s="35">
        <v>3</v>
      </c>
      <c r="B19" s="56" t="s">
        <v>124</v>
      </c>
      <c r="C19" s="57">
        <f>G19+J19</f>
        <v>2500000</v>
      </c>
      <c r="D19" s="23">
        <v>0</v>
      </c>
      <c r="E19" s="23">
        <v>0</v>
      </c>
      <c r="F19" s="23">
        <v>0</v>
      </c>
      <c r="G19" s="23">
        <f t="shared" si="10"/>
        <v>0</v>
      </c>
      <c r="H19" s="152">
        <v>0</v>
      </c>
      <c r="I19" s="152">
        <v>2500000</v>
      </c>
      <c r="J19" s="57">
        <f t="shared" si="11"/>
        <v>2500000</v>
      </c>
      <c r="K19" s="57"/>
      <c r="L19" s="57"/>
      <c r="M19" s="58" t="s">
        <v>21</v>
      </c>
      <c r="N19" s="38"/>
      <c r="O19" s="9" t="e">
        <f t="shared" si="12"/>
        <v>#REF!</v>
      </c>
    </row>
    <row r="20" spans="1:15" s="39" customFormat="1" ht="42" x14ac:dyDescent="0.35">
      <c r="A20" s="53">
        <v>4</v>
      </c>
      <c r="B20" s="56" t="s">
        <v>125</v>
      </c>
      <c r="C20" s="57">
        <v>14000000</v>
      </c>
      <c r="D20" s="23">
        <v>0</v>
      </c>
      <c r="E20" s="23">
        <v>0</v>
      </c>
      <c r="F20" s="23">
        <v>0</v>
      </c>
      <c r="G20" s="23">
        <f t="shared" si="10"/>
        <v>0</v>
      </c>
      <c r="H20" s="152">
        <v>0</v>
      </c>
      <c r="I20" s="152">
        <v>14000000</v>
      </c>
      <c r="J20" s="57">
        <f t="shared" si="11"/>
        <v>14000000</v>
      </c>
      <c r="K20" s="57"/>
      <c r="L20" s="57"/>
      <c r="M20" s="58" t="s">
        <v>22</v>
      </c>
      <c r="N20" s="38"/>
      <c r="O20" s="9" t="e">
        <f t="shared" si="12"/>
        <v>#REF!</v>
      </c>
    </row>
    <row r="21" spans="1:15" s="39" customFormat="1" ht="63" x14ac:dyDescent="0.35">
      <c r="A21" s="35">
        <v>5</v>
      </c>
      <c r="B21" s="56" t="s">
        <v>126</v>
      </c>
      <c r="C21" s="57">
        <f>G21+J21</f>
        <v>2400000</v>
      </c>
      <c r="D21" s="23">
        <v>0</v>
      </c>
      <c r="E21" s="23">
        <v>0</v>
      </c>
      <c r="F21" s="23">
        <v>0</v>
      </c>
      <c r="G21" s="23">
        <f t="shared" si="10"/>
        <v>0</v>
      </c>
      <c r="H21" s="152">
        <v>0</v>
      </c>
      <c r="I21" s="152">
        <v>2400000</v>
      </c>
      <c r="J21" s="57">
        <f t="shared" si="11"/>
        <v>2400000</v>
      </c>
      <c r="K21" s="57"/>
      <c r="L21" s="57"/>
      <c r="M21" s="58" t="s">
        <v>23</v>
      </c>
      <c r="N21" s="38"/>
      <c r="O21" s="9" t="e">
        <f t="shared" si="12"/>
        <v>#REF!</v>
      </c>
    </row>
    <row r="22" spans="1:15" s="39" customFormat="1" ht="42" x14ac:dyDescent="0.35">
      <c r="A22" s="53">
        <v>6</v>
      </c>
      <c r="B22" s="60" t="s">
        <v>127</v>
      </c>
      <c r="C22" s="57">
        <f>G22+J22</f>
        <v>1850000</v>
      </c>
      <c r="D22" s="23">
        <v>0</v>
      </c>
      <c r="E22" s="23">
        <v>0</v>
      </c>
      <c r="F22" s="23">
        <v>0</v>
      </c>
      <c r="G22" s="23">
        <f t="shared" si="10"/>
        <v>0</v>
      </c>
      <c r="H22" s="152">
        <v>0</v>
      </c>
      <c r="I22" s="152">
        <v>1850000</v>
      </c>
      <c r="J22" s="57">
        <f t="shared" si="11"/>
        <v>1850000</v>
      </c>
      <c r="K22" s="62"/>
      <c r="L22" s="62"/>
      <c r="M22" s="63" t="s">
        <v>24</v>
      </c>
      <c r="N22" s="38"/>
      <c r="O22" s="9" t="e">
        <f t="shared" si="12"/>
        <v>#REF!</v>
      </c>
    </row>
    <row r="23" spans="1:15" s="39" customFormat="1" ht="42" x14ac:dyDescent="0.35">
      <c r="A23" s="35">
        <v>7</v>
      </c>
      <c r="B23" s="64" t="s">
        <v>128</v>
      </c>
      <c r="C23" s="57">
        <v>992000</v>
      </c>
      <c r="D23" s="23">
        <v>0</v>
      </c>
      <c r="E23" s="23">
        <v>0</v>
      </c>
      <c r="F23" s="23">
        <v>0</v>
      </c>
      <c r="G23" s="23">
        <f t="shared" si="10"/>
        <v>0</v>
      </c>
      <c r="H23" s="152">
        <v>0</v>
      </c>
      <c r="I23" s="152">
        <v>992000</v>
      </c>
      <c r="J23" s="57">
        <f t="shared" si="11"/>
        <v>992000</v>
      </c>
      <c r="K23" s="62"/>
      <c r="L23" s="62"/>
      <c r="M23" s="63" t="s">
        <v>25</v>
      </c>
      <c r="N23" s="38"/>
      <c r="O23" s="9" t="e">
        <f t="shared" si="12"/>
        <v>#REF!</v>
      </c>
    </row>
    <row r="24" spans="1:15" s="39" customFormat="1" ht="63" x14ac:dyDescent="0.35">
      <c r="A24" s="53">
        <v>8</v>
      </c>
      <c r="B24" s="60" t="s">
        <v>129</v>
      </c>
      <c r="C24" s="57">
        <f>G24+J24</f>
        <v>34625600</v>
      </c>
      <c r="D24" s="23">
        <v>0</v>
      </c>
      <c r="E24" s="23">
        <v>0</v>
      </c>
      <c r="F24" s="23">
        <v>0</v>
      </c>
      <c r="G24" s="23">
        <f t="shared" si="10"/>
        <v>0</v>
      </c>
      <c r="H24" s="152">
        <v>0</v>
      </c>
      <c r="I24" s="152">
        <v>34625600</v>
      </c>
      <c r="J24" s="57">
        <f t="shared" si="11"/>
        <v>34625600</v>
      </c>
      <c r="K24" s="62"/>
      <c r="L24" s="62"/>
      <c r="M24" s="63" t="s">
        <v>26</v>
      </c>
      <c r="N24" s="38"/>
      <c r="O24" s="9" t="e">
        <f t="shared" si="12"/>
        <v>#REF!</v>
      </c>
    </row>
    <row r="25" spans="1:15" s="39" customFormat="1" ht="42" x14ac:dyDescent="0.35">
      <c r="A25" s="35">
        <v>9</v>
      </c>
      <c r="B25" s="64" t="s">
        <v>130</v>
      </c>
      <c r="C25" s="57">
        <f>G25+J25</f>
        <v>2054900</v>
      </c>
      <c r="D25" s="23">
        <v>0</v>
      </c>
      <c r="E25" s="23">
        <v>0</v>
      </c>
      <c r="F25" s="23">
        <v>0</v>
      </c>
      <c r="G25" s="23">
        <f t="shared" si="10"/>
        <v>0</v>
      </c>
      <c r="H25" s="152">
        <v>0</v>
      </c>
      <c r="I25" s="152">
        <v>2054900</v>
      </c>
      <c r="J25" s="57">
        <f t="shared" si="11"/>
        <v>2054900</v>
      </c>
      <c r="K25" s="57"/>
      <c r="L25" s="57"/>
      <c r="M25" s="58" t="s">
        <v>27</v>
      </c>
      <c r="N25" s="38"/>
      <c r="O25" s="9" t="e">
        <f t="shared" si="12"/>
        <v>#REF!</v>
      </c>
    </row>
    <row r="26" spans="1:15" s="39" customFormat="1" ht="42" x14ac:dyDescent="0.35">
      <c r="A26" s="53">
        <v>10</v>
      </c>
      <c r="B26" s="64" t="s">
        <v>131</v>
      </c>
      <c r="C26" s="59">
        <v>2116700</v>
      </c>
      <c r="D26" s="23">
        <v>0</v>
      </c>
      <c r="E26" s="23">
        <v>0</v>
      </c>
      <c r="F26" s="23">
        <v>0</v>
      </c>
      <c r="G26" s="23">
        <f t="shared" si="10"/>
        <v>0</v>
      </c>
      <c r="H26" s="152">
        <v>0</v>
      </c>
      <c r="I26" s="152">
        <v>2116700</v>
      </c>
      <c r="J26" s="57">
        <f t="shared" si="11"/>
        <v>2116700</v>
      </c>
      <c r="K26" s="57"/>
      <c r="L26" s="57"/>
      <c r="M26" s="58" t="s">
        <v>28</v>
      </c>
      <c r="N26" s="38"/>
      <c r="O26" s="9" t="e">
        <f>#REF!</f>
        <v>#REF!</v>
      </c>
    </row>
    <row r="27" spans="1:15" s="39" customFormat="1" ht="42" x14ac:dyDescent="0.35">
      <c r="A27" s="35">
        <v>11</v>
      </c>
      <c r="B27" s="64" t="s">
        <v>132</v>
      </c>
      <c r="C27" s="57">
        <f>G27+J27</f>
        <v>1200000</v>
      </c>
      <c r="D27" s="23">
        <v>0</v>
      </c>
      <c r="E27" s="23">
        <v>0</v>
      </c>
      <c r="F27" s="23">
        <v>0</v>
      </c>
      <c r="G27" s="23">
        <f t="shared" si="10"/>
        <v>0</v>
      </c>
      <c r="H27" s="152">
        <v>0</v>
      </c>
      <c r="I27" s="152">
        <v>1200000</v>
      </c>
      <c r="J27" s="57">
        <f t="shared" si="11"/>
        <v>1200000</v>
      </c>
      <c r="K27" s="57"/>
      <c r="L27" s="57"/>
      <c r="M27" s="58" t="s">
        <v>29</v>
      </c>
      <c r="N27" s="38"/>
      <c r="O27" s="9" t="e">
        <f t="shared" si="12"/>
        <v>#REF!</v>
      </c>
    </row>
    <row r="28" spans="1:15" s="39" customFormat="1" ht="42" x14ac:dyDescent="0.35">
      <c r="A28" s="53">
        <v>12</v>
      </c>
      <c r="B28" s="64" t="s">
        <v>133</v>
      </c>
      <c r="C28" s="57">
        <v>2800000</v>
      </c>
      <c r="D28" s="23">
        <v>0</v>
      </c>
      <c r="E28" s="23">
        <v>0</v>
      </c>
      <c r="F28" s="23">
        <v>0</v>
      </c>
      <c r="G28" s="23">
        <f t="shared" si="10"/>
        <v>0</v>
      </c>
      <c r="H28" s="152">
        <v>0</v>
      </c>
      <c r="I28" s="152">
        <v>2800000</v>
      </c>
      <c r="J28" s="57">
        <f t="shared" si="11"/>
        <v>2800000</v>
      </c>
      <c r="K28" s="62"/>
      <c r="L28" s="62"/>
      <c r="M28" s="63" t="s">
        <v>30</v>
      </c>
      <c r="N28" s="38"/>
      <c r="O28" s="9" t="e">
        <f t="shared" si="12"/>
        <v>#REF!</v>
      </c>
    </row>
    <row r="29" spans="1:15" s="39" customFormat="1" ht="42" x14ac:dyDescent="0.35">
      <c r="A29" s="35">
        <v>13</v>
      </c>
      <c r="B29" s="64" t="s">
        <v>32</v>
      </c>
      <c r="C29" s="59">
        <v>2782000</v>
      </c>
      <c r="D29" s="23">
        <v>0</v>
      </c>
      <c r="E29" s="23">
        <v>0</v>
      </c>
      <c r="F29" s="23">
        <v>0</v>
      </c>
      <c r="G29" s="23">
        <f t="shared" si="10"/>
        <v>0</v>
      </c>
      <c r="H29" s="152">
        <v>0</v>
      </c>
      <c r="I29" s="152">
        <v>2782000</v>
      </c>
      <c r="J29" s="57">
        <f t="shared" si="11"/>
        <v>2782000</v>
      </c>
      <c r="K29" s="57"/>
      <c r="L29" s="57"/>
      <c r="M29" s="37" t="s">
        <v>31</v>
      </c>
      <c r="N29" s="38"/>
      <c r="O29" s="9" t="e">
        <f>#REF!</f>
        <v>#REF!</v>
      </c>
    </row>
    <row r="30" spans="1:15" s="39" customFormat="1" ht="42" x14ac:dyDescent="0.35">
      <c r="A30" s="53">
        <v>14</v>
      </c>
      <c r="B30" s="64" t="s">
        <v>134</v>
      </c>
      <c r="C30" s="59">
        <v>1365000</v>
      </c>
      <c r="D30" s="23">
        <v>0</v>
      </c>
      <c r="E30" s="23">
        <v>0</v>
      </c>
      <c r="F30" s="23">
        <v>0</v>
      </c>
      <c r="G30" s="23">
        <f t="shared" si="10"/>
        <v>0</v>
      </c>
      <c r="H30" s="152">
        <v>0</v>
      </c>
      <c r="I30" s="152">
        <v>1365000</v>
      </c>
      <c r="J30" s="57">
        <f t="shared" si="11"/>
        <v>1365000</v>
      </c>
      <c r="K30" s="57"/>
      <c r="L30" s="57"/>
      <c r="M30" s="37" t="s">
        <v>31</v>
      </c>
      <c r="N30" s="38"/>
      <c r="O30" s="9" t="e">
        <f t="shared" si="12"/>
        <v>#REF!</v>
      </c>
    </row>
    <row r="31" spans="1:15" s="39" customFormat="1" ht="42" x14ac:dyDescent="0.35">
      <c r="A31" s="35">
        <v>15</v>
      </c>
      <c r="B31" s="56" t="s">
        <v>135</v>
      </c>
      <c r="C31" s="59">
        <v>7328000</v>
      </c>
      <c r="D31" s="23">
        <v>0</v>
      </c>
      <c r="E31" s="23">
        <v>0</v>
      </c>
      <c r="F31" s="23">
        <v>0</v>
      </c>
      <c r="G31" s="23">
        <f t="shared" si="10"/>
        <v>0</v>
      </c>
      <c r="H31" s="152">
        <v>0</v>
      </c>
      <c r="I31" s="152">
        <v>7328000</v>
      </c>
      <c r="J31" s="57">
        <f t="shared" si="11"/>
        <v>7328000</v>
      </c>
      <c r="K31" s="57"/>
      <c r="L31" s="57"/>
      <c r="M31" s="58" t="s">
        <v>34</v>
      </c>
      <c r="N31" s="38"/>
      <c r="O31" s="9" t="e">
        <f>#REF!</f>
        <v>#REF!</v>
      </c>
    </row>
    <row r="32" spans="1:15" s="39" customFormat="1" ht="42" x14ac:dyDescent="0.35">
      <c r="A32" s="53">
        <v>16</v>
      </c>
      <c r="B32" s="56" t="s">
        <v>136</v>
      </c>
      <c r="C32" s="59">
        <v>9984000</v>
      </c>
      <c r="D32" s="23">
        <v>0</v>
      </c>
      <c r="E32" s="23">
        <v>0</v>
      </c>
      <c r="F32" s="23">
        <v>0</v>
      </c>
      <c r="G32" s="23">
        <f t="shared" si="10"/>
        <v>0</v>
      </c>
      <c r="H32" s="152">
        <v>0</v>
      </c>
      <c r="I32" s="152">
        <v>9984000</v>
      </c>
      <c r="J32" s="57">
        <f t="shared" si="11"/>
        <v>9984000</v>
      </c>
      <c r="K32" s="57"/>
      <c r="L32" s="57"/>
      <c r="M32" s="58" t="s">
        <v>34</v>
      </c>
      <c r="N32" s="38"/>
      <c r="O32" s="9" t="e">
        <f t="shared" si="12"/>
        <v>#REF!</v>
      </c>
    </row>
    <row r="33" spans="1:15" s="39" customFormat="1" ht="63" x14ac:dyDescent="0.35">
      <c r="A33" s="35">
        <v>17</v>
      </c>
      <c r="B33" s="64" t="s">
        <v>137</v>
      </c>
      <c r="C33" s="59">
        <v>1482700</v>
      </c>
      <c r="D33" s="23">
        <v>0</v>
      </c>
      <c r="E33" s="23">
        <v>0</v>
      </c>
      <c r="F33" s="23">
        <v>0</v>
      </c>
      <c r="G33" s="23">
        <f t="shared" si="10"/>
        <v>0</v>
      </c>
      <c r="H33" s="152">
        <v>0</v>
      </c>
      <c r="I33" s="152">
        <v>1482700</v>
      </c>
      <c r="J33" s="57">
        <f t="shared" si="11"/>
        <v>1482700</v>
      </c>
      <c r="K33" s="57"/>
      <c r="L33" s="57"/>
      <c r="M33" s="58" t="s">
        <v>27</v>
      </c>
      <c r="N33" s="38"/>
      <c r="O33" s="9" t="e">
        <f>#REF!</f>
        <v>#REF!</v>
      </c>
    </row>
    <row r="34" spans="1:15" s="39" customFormat="1" ht="63" x14ac:dyDescent="0.35">
      <c r="A34" s="53">
        <v>18</v>
      </c>
      <c r="B34" s="56" t="s">
        <v>116</v>
      </c>
      <c r="C34" s="59">
        <v>3378500</v>
      </c>
      <c r="D34" s="23">
        <v>0</v>
      </c>
      <c r="E34" s="23">
        <v>0</v>
      </c>
      <c r="F34" s="23">
        <v>0</v>
      </c>
      <c r="G34" s="23">
        <f t="shared" si="10"/>
        <v>0</v>
      </c>
      <c r="H34" s="152">
        <v>0</v>
      </c>
      <c r="I34" s="152">
        <v>3378500</v>
      </c>
      <c r="J34" s="57">
        <f t="shared" si="11"/>
        <v>3378500</v>
      </c>
      <c r="K34" s="57"/>
      <c r="L34" s="57"/>
      <c r="M34" s="58" t="s">
        <v>33</v>
      </c>
      <c r="N34" s="38"/>
      <c r="O34" s="9" t="e">
        <f>#REF!</f>
        <v>#REF!</v>
      </c>
    </row>
    <row r="35" spans="1:15" s="39" customFormat="1" ht="42" x14ac:dyDescent="0.35">
      <c r="A35" s="35">
        <v>19</v>
      </c>
      <c r="B35" s="66" t="s">
        <v>117</v>
      </c>
      <c r="C35" s="57">
        <v>1400000</v>
      </c>
      <c r="D35" s="23">
        <v>0</v>
      </c>
      <c r="E35" s="23">
        <v>0</v>
      </c>
      <c r="F35" s="23">
        <v>0</v>
      </c>
      <c r="G35" s="23">
        <f t="shared" si="10"/>
        <v>0</v>
      </c>
      <c r="H35" s="152">
        <v>0</v>
      </c>
      <c r="I35" s="152">
        <v>1400000</v>
      </c>
      <c r="J35" s="57">
        <f t="shared" si="11"/>
        <v>1400000</v>
      </c>
      <c r="K35" s="57"/>
      <c r="L35" s="57"/>
      <c r="M35" s="160" t="s">
        <v>35</v>
      </c>
      <c r="N35" s="38"/>
      <c r="O35" s="9" t="e">
        <f>#REF!</f>
        <v>#REF!</v>
      </c>
    </row>
    <row r="36" spans="1:15" s="52" customFormat="1" x14ac:dyDescent="0.35">
      <c r="A36" s="48"/>
      <c r="B36" s="67" t="s">
        <v>94</v>
      </c>
      <c r="C36" s="68">
        <f>SUM(C37:C43)</f>
        <v>38719000</v>
      </c>
      <c r="D36" s="68">
        <f t="shared" ref="D36:I36" si="13">SUM(D37:D43)</f>
        <v>0</v>
      </c>
      <c r="E36" s="68">
        <f t="shared" si="13"/>
        <v>0</v>
      </c>
      <c r="F36" s="68">
        <f t="shared" si="13"/>
        <v>0</v>
      </c>
      <c r="G36" s="68">
        <f t="shared" si="13"/>
        <v>0</v>
      </c>
      <c r="H36" s="68">
        <f t="shared" si="13"/>
        <v>6250000</v>
      </c>
      <c r="I36" s="68">
        <f t="shared" si="13"/>
        <v>32469000</v>
      </c>
      <c r="J36" s="68">
        <f>SUM(J37:J43)</f>
        <v>38719000</v>
      </c>
      <c r="K36" s="68"/>
      <c r="L36" s="68"/>
      <c r="M36" s="50"/>
      <c r="N36" s="51"/>
      <c r="O36" s="9" t="e">
        <f t="shared" si="12"/>
        <v>#REF!</v>
      </c>
    </row>
    <row r="37" spans="1:15" s="39" customFormat="1" ht="42" x14ac:dyDescent="0.35">
      <c r="A37" s="69">
        <v>1</v>
      </c>
      <c r="B37" s="56" t="s">
        <v>118</v>
      </c>
      <c r="C37" s="59">
        <v>6579000</v>
      </c>
      <c r="D37" s="23">
        <v>0</v>
      </c>
      <c r="E37" s="23">
        <v>0</v>
      </c>
      <c r="F37" s="23">
        <v>0</v>
      </c>
      <c r="G37" s="23">
        <f t="shared" ref="G37:G43" si="14">D37+E37+F37</f>
        <v>0</v>
      </c>
      <c r="H37" s="152">
        <v>0</v>
      </c>
      <c r="I37" s="152">
        <v>6579000</v>
      </c>
      <c r="J37" s="57">
        <f t="shared" ref="J37:J43" si="15">H37+I37</f>
        <v>6579000</v>
      </c>
      <c r="K37" s="57"/>
      <c r="L37" s="57"/>
      <c r="M37" s="58" t="s">
        <v>36</v>
      </c>
      <c r="N37" s="38"/>
      <c r="O37" s="9" t="e">
        <f>#REF!</f>
        <v>#REF!</v>
      </c>
    </row>
    <row r="38" spans="1:15" s="39" customFormat="1" ht="126" x14ac:dyDescent="0.35">
      <c r="A38" s="70">
        <v>2</v>
      </c>
      <c r="B38" s="56" t="s">
        <v>138</v>
      </c>
      <c r="C38" s="59">
        <v>6730000</v>
      </c>
      <c r="D38" s="23">
        <v>0</v>
      </c>
      <c r="E38" s="23">
        <v>0</v>
      </c>
      <c r="F38" s="23">
        <v>0</v>
      </c>
      <c r="G38" s="23">
        <f t="shared" si="14"/>
        <v>0</v>
      </c>
      <c r="H38" s="153">
        <v>6250000</v>
      </c>
      <c r="I38" s="153">
        <v>480000</v>
      </c>
      <c r="J38" s="57">
        <f t="shared" si="15"/>
        <v>6730000</v>
      </c>
      <c r="K38" s="57"/>
      <c r="L38" s="57"/>
      <c r="M38" s="58" t="s">
        <v>19</v>
      </c>
      <c r="N38" s="38"/>
      <c r="O38" s="9" t="e">
        <f t="shared" si="12"/>
        <v>#REF!</v>
      </c>
    </row>
    <row r="39" spans="1:15" s="39" customFormat="1" ht="63" x14ac:dyDescent="0.35">
      <c r="A39" s="69">
        <v>3</v>
      </c>
      <c r="B39" s="56" t="s">
        <v>143</v>
      </c>
      <c r="C39" s="59">
        <v>1350000</v>
      </c>
      <c r="D39" s="23">
        <v>0</v>
      </c>
      <c r="E39" s="23">
        <v>0</v>
      </c>
      <c r="F39" s="23">
        <v>0</v>
      </c>
      <c r="G39" s="23">
        <f t="shared" si="14"/>
        <v>0</v>
      </c>
      <c r="H39" s="153">
        <v>0</v>
      </c>
      <c r="I39" s="153">
        <v>1350000</v>
      </c>
      <c r="J39" s="57">
        <f t="shared" si="15"/>
        <v>1350000</v>
      </c>
      <c r="K39" s="57"/>
      <c r="L39" s="57"/>
      <c r="M39" s="58" t="s">
        <v>19</v>
      </c>
      <c r="N39" s="38"/>
      <c r="O39" s="9" t="e">
        <f t="shared" si="12"/>
        <v>#REF!</v>
      </c>
    </row>
    <row r="40" spans="1:15" s="39" customFormat="1" ht="42" x14ac:dyDescent="0.35">
      <c r="A40" s="70">
        <v>4</v>
      </c>
      <c r="B40" s="148" t="s">
        <v>139</v>
      </c>
      <c r="C40" s="59">
        <v>7000000</v>
      </c>
      <c r="D40" s="23">
        <v>0</v>
      </c>
      <c r="E40" s="23">
        <v>0</v>
      </c>
      <c r="F40" s="23">
        <v>0</v>
      </c>
      <c r="G40" s="23">
        <f t="shared" si="14"/>
        <v>0</v>
      </c>
      <c r="H40" s="153">
        <v>0</v>
      </c>
      <c r="I40" s="153">
        <v>7000000</v>
      </c>
      <c r="J40" s="57">
        <f t="shared" si="15"/>
        <v>7000000</v>
      </c>
      <c r="K40" s="57"/>
      <c r="L40" s="57"/>
      <c r="M40" s="58" t="s">
        <v>37</v>
      </c>
      <c r="N40" s="38"/>
      <c r="O40" s="9" t="e">
        <f>#REF!</f>
        <v>#REF!</v>
      </c>
    </row>
    <row r="41" spans="1:15" s="39" customFormat="1" x14ac:dyDescent="0.35">
      <c r="A41" s="70">
        <v>5</v>
      </c>
      <c r="B41" s="149" t="s">
        <v>140</v>
      </c>
      <c r="C41" s="57">
        <f>G41+J41</f>
        <v>1060000</v>
      </c>
      <c r="D41" s="23">
        <v>0</v>
      </c>
      <c r="E41" s="23">
        <v>0</v>
      </c>
      <c r="F41" s="23">
        <v>0</v>
      </c>
      <c r="G41" s="23">
        <f t="shared" si="14"/>
        <v>0</v>
      </c>
      <c r="H41" s="153">
        <v>0</v>
      </c>
      <c r="I41" s="153">
        <v>1060000</v>
      </c>
      <c r="J41" s="57">
        <f t="shared" si="15"/>
        <v>1060000</v>
      </c>
      <c r="K41" s="57"/>
      <c r="L41" s="57"/>
      <c r="M41" s="58" t="s">
        <v>37</v>
      </c>
      <c r="N41" s="38"/>
      <c r="O41" s="9" t="e">
        <f>#REF!</f>
        <v>#REF!</v>
      </c>
    </row>
    <row r="42" spans="1:15" s="39" customFormat="1" ht="42" x14ac:dyDescent="0.35">
      <c r="A42" s="69">
        <v>6</v>
      </c>
      <c r="B42" s="65" t="s">
        <v>141</v>
      </c>
      <c r="C42" s="62">
        <f>G42+J42</f>
        <v>9000000</v>
      </c>
      <c r="D42" s="23">
        <v>0</v>
      </c>
      <c r="E42" s="23">
        <v>0</v>
      </c>
      <c r="F42" s="23">
        <v>0</v>
      </c>
      <c r="G42" s="23">
        <f t="shared" si="14"/>
        <v>0</v>
      </c>
      <c r="H42" s="154">
        <v>0</v>
      </c>
      <c r="I42" s="154">
        <v>9000000</v>
      </c>
      <c r="J42" s="57">
        <f t="shared" si="15"/>
        <v>9000000</v>
      </c>
      <c r="K42" s="57"/>
      <c r="L42" s="57"/>
      <c r="M42" s="58" t="s">
        <v>26</v>
      </c>
      <c r="N42" s="38"/>
      <c r="O42" s="9" t="e">
        <f>#REF!</f>
        <v>#REF!</v>
      </c>
    </row>
    <row r="43" spans="1:15" s="39" customFormat="1" ht="42" x14ac:dyDescent="0.35">
      <c r="A43" s="69">
        <v>7</v>
      </c>
      <c r="B43" s="65" t="s">
        <v>142</v>
      </c>
      <c r="C43" s="57">
        <f>G43+J43</f>
        <v>7000000</v>
      </c>
      <c r="D43" s="23">
        <v>0</v>
      </c>
      <c r="E43" s="23">
        <v>0</v>
      </c>
      <c r="F43" s="23">
        <v>0</v>
      </c>
      <c r="G43" s="23">
        <f t="shared" si="14"/>
        <v>0</v>
      </c>
      <c r="H43" s="153">
        <v>0</v>
      </c>
      <c r="I43" s="153">
        <v>7000000</v>
      </c>
      <c r="J43" s="57">
        <f t="shared" si="15"/>
        <v>7000000</v>
      </c>
      <c r="K43" s="62"/>
      <c r="L43" s="62"/>
      <c r="M43" s="63" t="s">
        <v>26</v>
      </c>
      <c r="N43" s="38"/>
      <c r="O43" s="9" t="e">
        <f t="shared" si="12"/>
        <v>#REF!</v>
      </c>
    </row>
    <row r="44" spans="1:15" s="39" customFormat="1" x14ac:dyDescent="0.35">
      <c r="A44" s="72"/>
      <c r="B44" s="73" t="s">
        <v>95</v>
      </c>
      <c r="C44" s="74">
        <f>SUM(C45:C47)</f>
        <v>1198400</v>
      </c>
      <c r="D44" s="74">
        <f t="shared" ref="D44:J44" si="16">SUM(D45:D47)</f>
        <v>16800</v>
      </c>
      <c r="E44" s="74">
        <f t="shared" si="16"/>
        <v>1038300</v>
      </c>
      <c r="F44" s="74">
        <f t="shared" si="16"/>
        <v>143300</v>
      </c>
      <c r="G44" s="74">
        <f t="shared" si="16"/>
        <v>1198400</v>
      </c>
      <c r="H44" s="74">
        <f t="shared" si="16"/>
        <v>0</v>
      </c>
      <c r="I44" s="74">
        <f t="shared" si="16"/>
        <v>0</v>
      </c>
      <c r="J44" s="74">
        <f t="shared" si="16"/>
        <v>0</v>
      </c>
      <c r="K44" s="74"/>
      <c r="L44" s="74"/>
      <c r="M44" s="75"/>
      <c r="N44" s="38"/>
      <c r="O44" s="9" t="e">
        <f t="shared" ref="O44:O48" si="17">O43</f>
        <v>#REF!</v>
      </c>
    </row>
    <row r="45" spans="1:15" s="39" customFormat="1" ht="31.5" x14ac:dyDescent="0.35">
      <c r="A45" s="76">
        <v>1</v>
      </c>
      <c r="B45" s="71" t="s">
        <v>38</v>
      </c>
      <c r="C45" s="59">
        <f>G45+J45</f>
        <v>298300</v>
      </c>
      <c r="D45" s="23">
        <v>16800</v>
      </c>
      <c r="E45" s="23">
        <v>183500</v>
      </c>
      <c r="F45" s="23">
        <v>98000</v>
      </c>
      <c r="G45" s="23">
        <f t="shared" ref="G45:G47" si="18">D45+E45+F45</f>
        <v>298300</v>
      </c>
      <c r="H45" s="153">
        <v>0</v>
      </c>
      <c r="I45" s="153">
        <v>0</v>
      </c>
      <c r="J45" s="57">
        <f t="shared" ref="J45:J47" si="19">H45+I45</f>
        <v>0</v>
      </c>
      <c r="K45" s="57"/>
      <c r="L45" s="57"/>
      <c r="M45" s="37" t="s">
        <v>39</v>
      </c>
      <c r="N45" s="38"/>
      <c r="O45" s="9" t="e">
        <f>#REF!</f>
        <v>#REF!</v>
      </c>
    </row>
    <row r="46" spans="1:15" s="39" customFormat="1" ht="31.5" x14ac:dyDescent="0.35">
      <c r="A46" s="77">
        <v>2</v>
      </c>
      <c r="B46" s="56" t="s">
        <v>40</v>
      </c>
      <c r="C46" s="59">
        <f>G46+J46</f>
        <v>296700</v>
      </c>
      <c r="D46" s="59">
        <v>0</v>
      </c>
      <c r="E46" s="59">
        <v>254400</v>
      </c>
      <c r="F46" s="59">
        <v>42300</v>
      </c>
      <c r="G46" s="23">
        <f t="shared" si="18"/>
        <v>296700</v>
      </c>
      <c r="H46" s="153">
        <v>0</v>
      </c>
      <c r="I46" s="153">
        <v>0</v>
      </c>
      <c r="J46" s="57">
        <f t="shared" si="19"/>
        <v>0</v>
      </c>
      <c r="K46" s="174"/>
      <c r="L46" s="174"/>
      <c r="M46" s="78" t="s">
        <v>39</v>
      </c>
      <c r="N46" s="38"/>
      <c r="O46" s="9" t="e">
        <f t="shared" si="17"/>
        <v>#REF!</v>
      </c>
    </row>
    <row r="47" spans="1:15" s="39" customFormat="1" ht="31.5" x14ac:dyDescent="0.35">
      <c r="A47" s="70">
        <v>3</v>
      </c>
      <c r="B47" s="56" t="s">
        <v>41</v>
      </c>
      <c r="C47" s="59">
        <f>G47+J47</f>
        <v>603400</v>
      </c>
      <c r="D47" s="59">
        <v>0</v>
      </c>
      <c r="E47" s="59">
        <v>600400</v>
      </c>
      <c r="F47" s="59">
        <v>3000</v>
      </c>
      <c r="G47" s="23">
        <f t="shared" si="18"/>
        <v>603400</v>
      </c>
      <c r="H47" s="153">
        <v>0</v>
      </c>
      <c r="I47" s="153">
        <v>0</v>
      </c>
      <c r="J47" s="57">
        <f t="shared" si="19"/>
        <v>0</v>
      </c>
      <c r="K47" s="57"/>
      <c r="L47" s="57"/>
      <c r="M47" s="37" t="s">
        <v>39</v>
      </c>
      <c r="N47" s="38"/>
      <c r="O47" s="9" t="e">
        <f t="shared" si="17"/>
        <v>#REF!</v>
      </c>
    </row>
    <row r="48" spans="1:15" s="82" customFormat="1" ht="24.75" customHeight="1" x14ac:dyDescent="0.35">
      <c r="A48" s="189" t="s">
        <v>42</v>
      </c>
      <c r="B48" s="190"/>
      <c r="C48" s="79">
        <f>C50+C73+C75+C81</f>
        <v>36571300</v>
      </c>
      <c r="D48" s="79">
        <f t="shared" ref="D48:J48" si="20">D50+D73+D75+D81</f>
        <v>144800</v>
      </c>
      <c r="E48" s="79">
        <f t="shared" si="20"/>
        <v>6177000</v>
      </c>
      <c r="F48" s="79">
        <f t="shared" si="20"/>
        <v>4436500</v>
      </c>
      <c r="G48" s="79">
        <f t="shared" si="20"/>
        <v>10758300</v>
      </c>
      <c r="H48" s="79">
        <f t="shared" si="20"/>
        <v>725000</v>
      </c>
      <c r="I48" s="79">
        <f t="shared" si="20"/>
        <v>25088000</v>
      </c>
      <c r="J48" s="79">
        <f t="shared" si="20"/>
        <v>25813000</v>
      </c>
      <c r="K48" s="79"/>
      <c r="L48" s="79"/>
      <c r="M48" s="80"/>
      <c r="N48" s="81"/>
      <c r="O48" s="9" t="e">
        <f t="shared" si="17"/>
        <v>#REF!</v>
      </c>
    </row>
    <row r="49" spans="1:15" s="86" customFormat="1" x14ac:dyDescent="0.35">
      <c r="A49" s="179" t="s">
        <v>43</v>
      </c>
      <c r="B49" s="180"/>
      <c r="C49" s="99"/>
      <c r="D49" s="83"/>
      <c r="E49" s="83"/>
      <c r="F49" s="83"/>
      <c r="G49" s="83"/>
      <c r="H49" s="83"/>
      <c r="I49" s="83"/>
      <c r="J49" s="83"/>
      <c r="K49" s="83"/>
      <c r="L49" s="83"/>
      <c r="M49" s="84"/>
      <c r="N49" s="85"/>
      <c r="O49" s="9" t="e">
        <f t="shared" ref="O49:O81" si="21">O48</f>
        <v>#REF!</v>
      </c>
    </row>
    <row r="50" spans="1:15" s="86" customFormat="1" x14ac:dyDescent="0.35">
      <c r="A50" s="87"/>
      <c r="B50" s="88" t="s">
        <v>44</v>
      </c>
      <c r="C50" s="83">
        <f>C51+C52+C56+C64</f>
        <v>31572800</v>
      </c>
      <c r="D50" s="83">
        <f t="shared" ref="D50:J50" si="22">D51+D52+D56+D64</f>
        <v>21000</v>
      </c>
      <c r="E50" s="83">
        <f t="shared" si="22"/>
        <v>2445900</v>
      </c>
      <c r="F50" s="83">
        <f t="shared" si="22"/>
        <v>3292900</v>
      </c>
      <c r="G50" s="83">
        <f t="shared" si="22"/>
        <v>5759800</v>
      </c>
      <c r="H50" s="83">
        <f t="shared" si="22"/>
        <v>725000</v>
      </c>
      <c r="I50" s="83">
        <f t="shared" si="22"/>
        <v>25088000</v>
      </c>
      <c r="J50" s="83">
        <f t="shared" si="22"/>
        <v>25813000</v>
      </c>
      <c r="K50" s="83"/>
      <c r="L50" s="83"/>
      <c r="M50" s="84"/>
      <c r="N50" s="85"/>
      <c r="O50" s="9" t="e">
        <f t="shared" si="21"/>
        <v>#REF!</v>
      </c>
    </row>
    <row r="51" spans="1:15" s="86" customFormat="1" x14ac:dyDescent="0.35">
      <c r="A51" s="70">
        <v>1</v>
      </c>
      <c r="B51" s="89" t="s">
        <v>45</v>
      </c>
      <c r="C51" s="90">
        <f>G51+J51</f>
        <v>698340</v>
      </c>
      <c r="D51" s="90">
        <v>7200</v>
      </c>
      <c r="E51" s="90">
        <v>412300</v>
      </c>
      <c r="F51" s="90">
        <v>278840</v>
      </c>
      <c r="G51" s="90">
        <f>D51+E51+F51</f>
        <v>698340</v>
      </c>
      <c r="H51" s="90">
        <v>0</v>
      </c>
      <c r="I51" s="90">
        <v>0</v>
      </c>
      <c r="J51" s="90">
        <v>0</v>
      </c>
      <c r="K51" s="90"/>
      <c r="L51" s="90"/>
      <c r="M51" s="30" t="s">
        <v>46</v>
      </c>
      <c r="N51" s="85"/>
      <c r="O51" s="9" t="e">
        <f>#REF!</f>
        <v>#REF!</v>
      </c>
    </row>
    <row r="52" spans="1:15" s="93" customFormat="1" ht="42" x14ac:dyDescent="0.35">
      <c r="A52" s="131">
        <v>2</v>
      </c>
      <c r="B52" s="132" t="s">
        <v>47</v>
      </c>
      <c r="C52" s="133">
        <f>G52+J52</f>
        <v>15104370</v>
      </c>
      <c r="D52" s="133">
        <f>SUM(D53:D55)</f>
        <v>0</v>
      </c>
      <c r="E52" s="133">
        <v>182500</v>
      </c>
      <c r="F52" s="133">
        <v>1171870</v>
      </c>
      <c r="G52" s="161">
        <f>D52+E52+F52</f>
        <v>1354370</v>
      </c>
      <c r="H52" s="161">
        <f>SUM(H53:H55)</f>
        <v>0</v>
      </c>
      <c r="I52" s="161">
        <f>SUM(I53:I55)</f>
        <v>13750000</v>
      </c>
      <c r="J52" s="133">
        <f>H52+I52</f>
        <v>13750000</v>
      </c>
      <c r="K52" s="133"/>
      <c r="L52" s="133"/>
      <c r="M52" s="134" t="s">
        <v>48</v>
      </c>
      <c r="N52" s="92"/>
      <c r="O52" s="9" t="e">
        <f t="shared" si="21"/>
        <v>#REF!</v>
      </c>
    </row>
    <row r="53" spans="1:15" s="93" customFormat="1" ht="31.5" x14ac:dyDescent="0.35">
      <c r="A53" s="135"/>
      <c r="B53" s="138" t="s">
        <v>98</v>
      </c>
      <c r="C53" s="136"/>
      <c r="D53" s="136">
        <v>0</v>
      </c>
      <c r="E53" s="136">
        <v>0</v>
      </c>
      <c r="F53" s="136">
        <v>0</v>
      </c>
      <c r="G53" s="146">
        <f>D53+E53+F53</f>
        <v>0</v>
      </c>
      <c r="H53" s="136">
        <v>0</v>
      </c>
      <c r="I53" s="162">
        <v>1200000</v>
      </c>
      <c r="J53" s="140">
        <v>1200000</v>
      </c>
      <c r="K53" s="140"/>
      <c r="L53" s="140"/>
      <c r="M53" s="137"/>
      <c r="N53" s="92"/>
      <c r="O53" s="9" t="e">
        <f t="shared" si="21"/>
        <v>#REF!</v>
      </c>
    </row>
    <row r="54" spans="1:15" s="93" customFormat="1" ht="31.5" x14ac:dyDescent="0.35">
      <c r="A54" s="135"/>
      <c r="B54" s="138" t="s">
        <v>96</v>
      </c>
      <c r="C54" s="136"/>
      <c r="D54" s="136">
        <v>0</v>
      </c>
      <c r="E54" s="136">
        <v>0</v>
      </c>
      <c r="F54" s="136">
        <v>0</v>
      </c>
      <c r="G54" s="146">
        <f t="shared" ref="G54:G55" si="23">D54+E54+F54</f>
        <v>0</v>
      </c>
      <c r="H54" s="136">
        <v>0</v>
      </c>
      <c r="I54" s="162">
        <v>900000</v>
      </c>
      <c r="J54" s="140">
        <v>900000</v>
      </c>
      <c r="K54" s="140"/>
      <c r="L54" s="140"/>
      <c r="M54" s="137"/>
      <c r="N54" s="92"/>
      <c r="O54" s="9" t="e">
        <f t="shared" si="21"/>
        <v>#REF!</v>
      </c>
    </row>
    <row r="55" spans="1:15" s="93" customFormat="1" ht="47.25" x14ac:dyDescent="0.35">
      <c r="A55" s="94"/>
      <c r="B55" s="139" t="s">
        <v>97</v>
      </c>
      <c r="C55" s="96"/>
      <c r="D55" s="136">
        <v>0</v>
      </c>
      <c r="E55" s="136">
        <v>0</v>
      </c>
      <c r="F55" s="136">
        <v>0</v>
      </c>
      <c r="G55" s="146">
        <f t="shared" si="23"/>
        <v>0</v>
      </c>
      <c r="H55" s="136">
        <v>0</v>
      </c>
      <c r="I55" s="164">
        <v>11650000</v>
      </c>
      <c r="J55" s="141">
        <v>11650000</v>
      </c>
      <c r="K55" s="141"/>
      <c r="L55" s="141"/>
      <c r="M55" s="97"/>
      <c r="N55" s="92"/>
      <c r="O55" s="9" t="e">
        <f t="shared" si="21"/>
        <v>#REF!</v>
      </c>
    </row>
    <row r="56" spans="1:15" s="93" customFormat="1" ht="63" x14ac:dyDescent="0.35">
      <c r="A56" s="144">
        <v>3</v>
      </c>
      <c r="B56" s="132" t="s">
        <v>50</v>
      </c>
      <c r="C56" s="133">
        <f>G56+J56</f>
        <v>11036590</v>
      </c>
      <c r="D56" s="133">
        <v>9000</v>
      </c>
      <c r="E56" s="133">
        <v>313900</v>
      </c>
      <c r="F56" s="133">
        <v>702690</v>
      </c>
      <c r="G56" s="161">
        <f>D56+E56+F56</f>
        <v>1025590</v>
      </c>
      <c r="H56" s="133">
        <f>SUM(H57:H63)</f>
        <v>0</v>
      </c>
      <c r="I56" s="133">
        <f>SUM(I57:I63)</f>
        <v>10011000</v>
      </c>
      <c r="J56" s="133">
        <v>10011000</v>
      </c>
      <c r="K56" s="133"/>
      <c r="L56" s="133"/>
      <c r="M56" s="134" t="s">
        <v>48</v>
      </c>
      <c r="N56" s="92"/>
      <c r="O56" s="9" t="e">
        <f>#REF!</f>
        <v>#REF!</v>
      </c>
    </row>
    <row r="57" spans="1:15" s="93" customFormat="1" ht="31.5" x14ac:dyDescent="0.35">
      <c r="A57" s="145"/>
      <c r="B57" s="142" t="s">
        <v>99</v>
      </c>
      <c r="C57" s="146"/>
      <c r="D57" s="146">
        <v>0</v>
      </c>
      <c r="E57" s="146">
        <v>0</v>
      </c>
      <c r="F57" s="146">
        <v>0</v>
      </c>
      <c r="G57" s="146">
        <f>D57+E57+F57</f>
        <v>0</v>
      </c>
      <c r="H57" s="146">
        <v>0</v>
      </c>
      <c r="I57" s="163">
        <v>6651000</v>
      </c>
      <c r="J57" s="143">
        <v>6651000</v>
      </c>
      <c r="K57" s="143"/>
      <c r="L57" s="143"/>
      <c r="M57" s="147"/>
      <c r="N57" s="92"/>
      <c r="O57" s="9" t="e">
        <f t="shared" si="21"/>
        <v>#REF!</v>
      </c>
    </row>
    <row r="58" spans="1:15" s="93" customFormat="1" ht="31.5" x14ac:dyDescent="0.35">
      <c r="A58" s="135"/>
      <c r="B58" s="138" t="s">
        <v>100</v>
      </c>
      <c r="C58" s="136"/>
      <c r="D58" s="146">
        <v>0</v>
      </c>
      <c r="E58" s="146">
        <v>0</v>
      </c>
      <c r="F58" s="146">
        <v>0</v>
      </c>
      <c r="G58" s="146">
        <f t="shared" ref="G58:G63" si="24">D58+E58+F58</f>
        <v>0</v>
      </c>
      <c r="H58" s="146">
        <v>0</v>
      </c>
      <c r="I58" s="162">
        <v>260000</v>
      </c>
      <c r="J58" s="140">
        <v>260000</v>
      </c>
      <c r="K58" s="140"/>
      <c r="L58" s="140"/>
      <c r="M58" s="137"/>
      <c r="N58" s="92"/>
      <c r="O58" s="9" t="e">
        <f t="shared" si="21"/>
        <v>#REF!</v>
      </c>
    </row>
    <row r="59" spans="1:15" s="93" customFormat="1" ht="31.5" x14ac:dyDescent="0.35">
      <c r="A59" s="135"/>
      <c r="B59" s="138" t="s">
        <v>101</v>
      </c>
      <c r="C59" s="136"/>
      <c r="D59" s="146">
        <v>0</v>
      </c>
      <c r="E59" s="146">
        <v>0</v>
      </c>
      <c r="F59" s="146">
        <v>0</v>
      </c>
      <c r="G59" s="146">
        <f t="shared" si="24"/>
        <v>0</v>
      </c>
      <c r="H59" s="146">
        <v>0</v>
      </c>
      <c r="I59" s="162">
        <v>400000</v>
      </c>
      <c r="J59" s="140">
        <v>400000</v>
      </c>
      <c r="K59" s="140"/>
      <c r="L59" s="140"/>
      <c r="M59" s="137"/>
      <c r="N59" s="92"/>
      <c r="O59" s="9"/>
    </row>
    <row r="60" spans="1:15" s="93" customFormat="1" ht="31.5" x14ac:dyDescent="0.35">
      <c r="A60" s="135"/>
      <c r="B60" s="138" t="s">
        <v>102</v>
      </c>
      <c r="C60" s="136"/>
      <c r="D60" s="146">
        <v>0</v>
      </c>
      <c r="E60" s="146">
        <v>0</v>
      </c>
      <c r="F60" s="146">
        <v>0</v>
      </c>
      <c r="G60" s="146">
        <f t="shared" si="24"/>
        <v>0</v>
      </c>
      <c r="H60" s="146">
        <v>0</v>
      </c>
      <c r="I60" s="162">
        <v>400000</v>
      </c>
      <c r="J60" s="140">
        <v>400000</v>
      </c>
      <c r="K60" s="140"/>
      <c r="L60" s="140"/>
      <c r="M60" s="137"/>
      <c r="N60" s="92"/>
      <c r="O60" s="9"/>
    </row>
    <row r="61" spans="1:15" s="93" customFormat="1" ht="31.5" x14ac:dyDescent="0.35">
      <c r="A61" s="135"/>
      <c r="B61" s="138" t="s">
        <v>145</v>
      </c>
      <c r="C61" s="136"/>
      <c r="D61" s="146">
        <v>0</v>
      </c>
      <c r="E61" s="146">
        <v>0</v>
      </c>
      <c r="F61" s="146">
        <v>0</v>
      </c>
      <c r="G61" s="146">
        <f t="shared" si="24"/>
        <v>0</v>
      </c>
      <c r="H61" s="146">
        <v>0</v>
      </c>
      <c r="I61" s="162">
        <v>600000</v>
      </c>
      <c r="J61" s="140">
        <v>600000</v>
      </c>
      <c r="K61" s="140"/>
      <c r="L61" s="140"/>
      <c r="M61" s="137"/>
      <c r="N61" s="92"/>
      <c r="O61" s="9"/>
    </row>
    <row r="62" spans="1:15" s="93" customFormat="1" ht="47.25" x14ac:dyDescent="0.35">
      <c r="A62" s="135"/>
      <c r="B62" s="138" t="s">
        <v>103</v>
      </c>
      <c r="C62" s="136"/>
      <c r="D62" s="146">
        <v>0</v>
      </c>
      <c r="E62" s="146">
        <v>0</v>
      </c>
      <c r="F62" s="146">
        <v>0</v>
      </c>
      <c r="G62" s="146">
        <f t="shared" si="24"/>
        <v>0</v>
      </c>
      <c r="H62" s="146">
        <v>0</v>
      </c>
      <c r="I62" s="162">
        <v>1200000</v>
      </c>
      <c r="J62" s="140">
        <v>1200000</v>
      </c>
      <c r="K62" s="140"/>
      <c r="L62" s="140"/>
      <c r="M62" s="137"/>
      <c r="N62" s="92"/>
      <c r="O62" s="9"/>
    </row>
    <row r="63" spans="1:15" s="93" customFormat="1" ht="31.5" x14ac:dyDescent="0.35">
      <c r="A63" s="94"/>
      <c r="B63" s="139" t="s">
        <v>104</v>
      </c>
      <c r="C63" s="96"/>
      <c r="D63" s="146">
        <v>0</v>
      </c>
      <c r="E63" s="146">
        <v>0</v>
      </c>
      <c r="F63" s="146">
        <v>0</v>
      </c>
      <c r="G63" s="146">
        <f t="shared" si="24"/>
        <v>0</v>
      </c>
      <c r="H63" s="146">
        <v>0</v>
      </c>
      <c r="I63" s="96">
        <v>500000</v>
      </c>
      <c r="J63" s="141">
        <v>500000</v>
      </c>
      <c r="K63" s="141"/>
      <c r="L63" s="141"/>
      <c r="M63" s="97"/>
      <c r="N63" s="92"/>
      <c r="O63" s="9" t="e">
        <f>O58</f>
        <v>#REF!</v>
      </c>
    </row>
    <row r="64" spans="1:15" s="93" customFormat="1" ht="63" x14ac:dyDescent="0.35">
      <c r="A64" s="144">
        <v>4</v>
      </c>
      <c r="B64" s="132" t="s">
        <v>144</v>
      </c>
      <c r="C64" s="133">
        <f>G64+J64</f>
        <v>4733500</v>
      </c>
      <c r="D64" s="133">
        <v>4800</v>
      </c>
      <c r="E64" s="133">
        <v>1537200</v>
      </c>
      <c r="F64" s="133">
        <v>1139500</v>
      </c>
      <c r="G64" s="161">
        <f>D64+E64+F64</f>
        <v>2681500</v>
      </c>
      <c r="H64" s="133">
        <f>SUM(H65:H72)</f>
        <v>725000</v>
      </c>
      <c r="I64" s="133">
        <f>SUM(I65:I72)</f>
        <v>1327000</v>
      </c>
      <c r="J64" s="133">
        <f>H64+I64</f>
        <v>2052000</v>
      </c>
      <c r="K64" s="133"/>
      <c r="L64" s="133"/>
      <c r="M64" s="134" t="s">
        <v>48</v>
      </c>
      <c r="N64" s="92"/>
      <c r="O64" s="9" t="e">
        <f>#REF!</f>
        <v>#REF!</v>
      </c>
    </row>
    <row r="65" spans="1:15" s="93" customFormat="1" ht="31.5" x14ac:dyDescent="0.35">
      <c r="A65" s="135"/>
      <c r="B65" s="138" t="s">
        <v>105</v>
      </c>
      <c r="C65" s="162"/>
      <c r="D65" s="162">
        <v>0</v>
      </c>
      <c r="E65" s="162">
        <v>0</v>
      </c>
      <c r="F65" s="162">
        <v>0</v>
      </c>
      <c r="G65" s="162">
        <f>D65+E65+F65</f>
        <v>0</v>
      </c>
      <c r="H65" s="162">
        <v>10000</v>
      </c>
      <c r="I65" s="162">
        <v>0</v>
      </c>
      <c r="J65" s="140">
        <v>10000</v>
      </c>
      <c r="K65" s="140"/>
      <c r="L65" s="140"/>
      <c r="M65" s="137"/>
      <c r="N65" s="92"/>
      <c r="O65" s="9" t="e">
        <f t="shared" si="21"/>
        <v>#REF!</v>
      </c>
    </row>
    <row r="66" spans="1:15" s="93" customFormat="1" ht="47.25" x14ac:dyDescent="0.35">
      <c r="A66" s="135"/>
      <c r="B66" s="138" t="s">
        <v>106</v>
      </c>
      <c r="C66" s="162"/>
      <c r="D66" s="162">
        <v>0</v>
      </c>
      <c r="E66" s="162">
        <v>0</v>
      </c>
      <c r="F66" s="162">
        <v>0</v>
      </c>
      <c r="G66" s="162">
        <f t="shared" ref="G66:G72" si="25">D66+E66+F66</f>
        <v>0</v>
      </c>
      <c r="H66" s="162">
        <v>648000</v>
      </c>
      <c r="I66" s="162">
        <v>0</v>
      </c>
      <c r="J66" s="140">
        <v>648000</v>
      </c>
      <c r="K66" s="140"/>
      <c r="L66" s="140"/>
      <c r="M66" s="137"/>
      <c r="N66" s="92"/>
      <c r="O66" s="9" t="e">
        <f t="shared" si="21"/>
        <v>#REF!</v>
      </c>
    </row>
    <row r="67" spans="1:15" s="93" customFormat="1" ht="31.5" x14ac:dyDescent="0.35">
      <c r="A67" s="145"/>
      <c r="B67" s="142" t="s">
        <v>107</v>
      </c>
      <c r="C67" s="163"/>
      <c r="D67" s="163">
        <v>0</v>
      </c>
      <c r="E67" s="163">
        <v>0</v>
      </c>
      <c r="F67" s="163">
        <v>0</v>
      </c>
      <c r="G67" s="163">
        <f t="shared" si="25"/>
        <v>0</v>
      </c>
      <c r="H67" s="163">
        <v>32000</v>
      </c>
      <c r="I67" s="163">
        <v>0</v>
      </c>
      <c r="J67" s="143">
        <v>32000</v>
      </c>
      <c r="K67" s="143"/>
      <c r="L67" s="143"/>
      <c r="M67" s="147"/>
      <c r="N67" s="92"/>
      <c r="O67" s="9"/>
    </row>
    <row r="68" spans="1:15" s="93" customFormat="1" ht="31.5" x14ac:dyDescent="0.35">
      <c r="A68" s="135"/>
      <c r="B68" s="138" t="s">
        <v>108</v>
      </c>
      <c r="C68" s="162"/>
      <c r="D68" s="162">
        <v>0</v>
      </c>
      <c r="E68" s="162">
        <v>0</v>
      </c>
      <c r="F68" s="162">
        <v>0</v>
      </c>
      <c r="G68" s="162">
        <f t="shared" si="25"/>
        <v>0</v>
      </c>
      <c r="H68" s="162">
        <v>10000</v>
      </c>
      <c r="I68" s="162">
        <v>0</v>
      </c>
      <c r="J68" s="140">
        <v>10000</v>
      </c>
      <c r="K68" s="140"/>
      <c r="L68" s="140"/>
      <c r="M68" s="137"/>
      <c r="N68" s="92"/>
      <c r="O68" s="9"/>
    </row>
    <row r="69" spans="1:15" s="93" customFormat="1" ht="31.5" x14ac:dyDescent="0.35">
      <c r="A69" s="135"/>
      <c r="B69" s="138" t="s">
        <v>119</v>
      </c>
      <c r="C69" s="162"/>
      <c r="D69" s="162">
        <v>0</v>
      </c>
      <c r="E69" s="162">
        <v>0</v>
      </c>
      <c r="F69" s="162">
        <v>0</v>
      </c>
      <c r="G69" s="162">
        <f t="shared" si="25"/>
        <v>0</v>
      </c>
      <c r="H69" s="162">
        <v>25000</v>
      </c>
      <c r="I69" s="162">
        <v>0</v>
      </c>
      <c r="J69" s="140">
        <v>25000</v>
      </c>
      <c r="K69" s="140"/>
      <c r="L69" s="140"/>
      <c r="M69" s="137"/>
      <c r="N69" s="92"/>
      <c r="O69" s="9"/>
    </row>
    <row r="70" spans="1:15" s="93" customFormat="1" ht="31.5" x14ac:dyDescent="0.35">
      <c r="A70" s="135"/>
      <c r="B70" s="138" t="s">
        <v>109</v>
      </c>
      <c r="C70" s="162"/>
      <c r="D70" s="162">
        <v>0</v>
      </c>
      <c r="E70" s="162">
        <v>0</v>
      </c>
      <c r="F70" s="162">
        <v>0</v>
      </c>
      <c r="G70" s="162">
        <f t="shared" si="25"/>
        <v>0</v>
      </c>
      <c r="H70" s="162">
        <v>0</v>
      </c>
      <c r="I70" s="162">
        <v>423000</v>
      </c>
      <c r="J70" s="140">
        <v>423000</v>
      </c>
      <c r="K70" s="140"/>
      <c r="L70" s="140"/>
      <c r="M70" s="137"/>
      <c r="N70" s="92"/>
      <c r="O70" s="9"/>
    </row>
    <row r="71" spans="1:15" s="93" customFormat="1" ht="31.5" x14ac:dyDescent="0.35">
      <c r="A71" s="145"/>
      <c r="B71" s="142" t="s">
        <v>110</v>
      </c>
      <c r="C71" s="163"/>
      <c r="D71" s="162">
        <v>0</v>
      </c>
      <c r="E71" s="162">
        <v>0</v>
      </c>
      <c r="F71" s="162">
        <v>0</v>
      </c>
      <c r="G71" s="162">
        <f t="shared" si="25"/>
        <v>0</v>
      </c>
      <c r="H71" s="163">
        <v>0</v>
      </c>
      <c r="I71" s="163">
        <v>204000</v>
      </c>
      <c r="J71" s="143">
        <v>204000</v>
      </c>
      <c r="K71" s="143"/>
      <c r="L71" s="143"/>
      <c r="M71" s="147"/>
      <c r="N71" s="92"/>
      <c r="O71" s="9" t="e">
        <f>O66</f>
        <v>#REF!</v>
      </c>
    </row>
    <row r="72" spans="1:15" s="93" customFormat="1" ht="31.5" x14ac:dyDescent="0.35">
      <c r="A72" s="94"/>
      <c r="B72" s="139" t="s">
        <v>111</v>
      </c>
      <c r="C72" s="164"/>
      <c r="D72" s="162">
        <v>0</v>
      </c>
      <c r="E72" s="162">
        <v>0</v>
      </c>
      <c r="F72" s="162">
        <v>0</v>
      </c>
      <c r="G72" s="162">
        <f t="shared" si="25"/>
        <v>0</v>
      </c>
      <c r="H72" s="164">
        <v>0</v>
      </c>
      <c r="I72" s="164">
        <v>700000</v>
      </c>
      <c r="J72" s="141">
        <v>700000</v>
      </c>
      <c r="K72" s="141"/>
      <c r="L72" s="141"/>
      <c r="M72" s="97"/>
      <c r="N72" s="92"/>
      <c r="O72" s="9" t="e">
        <f>O71</f>
        <v>#REF!</v>
      </c>
    </row>
    <row r="73" spans="1:15" s="102" customFormat="1" ht="42" x14ac:dyDescent="0.35">
      <c r="A73" s="98"/>
      <c r="B73" s="88" t="s">
        <v>51</v>
      </c>
      <c r="C73" s="99">
        <f>SUM(C74:C74)</f>
        <v>400000</v>
      </c>
      <c r="D73" s="99">
        <f t="shared" ref="D73:F73" si="26">SUM(D74:D74)</f>
        <v>0</v>
      </c>
      <c r="E73" s="99">
        <f t="shared" si="26"/>
        <v>50000</v>
      </c>
      <c r="F73" s="99">
        <f t="shared" si="26"/>
        <v>350000</v>
      </c>
      <c r="G73" s="99">
        <f t="shared" ref="G73" si="27">SUM(G74:G74)</f>
        <v>400000</v>
      </c>
      <c r="H73" s="99">
        <f t="shared" ref="H73" si="28">SUM(H74:H74)</f>
        <v>0</v>
      </c>
      <c r="I73" s="99">
        <f t="shared" ref="I73" si="29">SUM(I74:I74)</f>
        <v>0</v>
      </c>
      <c r="J73" s="99">
        <f t="shared" ref="J73" si="30">SUM(J74:J74)</f>
        <v>0</v>
      </c>
      <c r="K73" s="99"/>
      <c r="L73" s="99"/>
      <c r="M73" s="100"/>
      <c r="N73" s="101"/>
      <c r="O73" s="9" t="e">
        <f>O72</f>
        <v>#REF!</v>
      </c>
    </row>
    <row r="74" spans="1:15" s="86" customFormat="1" x14ac:dyDescent="0.35">
      <c r="A74" s="70">
        <v>2</v>
      </c>
      <c r="B74" s="56" t="s">
        <v>53</v>
      </c>
      <c r="C74" s="46">
        <v>400000</v>
      </c>
      <c r="D74" s="46">
        <v>0</v>
      </c>
      <c r="E74" s="46">
        <v>50000</v>
      </c>
      <c r="F74" s="46">
        <v>350000</v>
      </c>
      <c r="G74" s="29">
        <f>D74+E74+F74</f>
        <v>400000</v>
      </c>
      <c r="H74" s="29">
        <v>0</v>
      </c>
      <c r="I74" s="29">
        <v>0</v>
      </c>
      <c r="J74" s="46">
        <v>0</v>
      </c>
      <c r="K74" s="46"/>
      <c r="L74" s="46"/>
      <c r="M74" s="37" t="s">
        <v>16</v>
      </c>
      <c r="N74" s="85"/>
      <c r="O74" s="9" t="e">
        <f>#REF!</f>
        <v>#REF!</v>
      </c>
    </row>
    <row r="75" spans="1:15" s="105" customFormat="1" x14ac:dyDescent="0.35">
      <c r="A75" s="103"/>
      <c r="B75" s="170" t="s">
        <v>153</v>
      </c>
      <c r="C75" s="83">
        <f>SUM(C76:C80)</f>
        <v>1898500</v>
      </c>
      <c r="D75" s="83">
        <f t="shared" ref="D75:J75" si="31">SUM(D76:D80)</f>
        <v>90500</v>
      </c>
      <c r="E75" s="83">
        <f t="shared" si="31"/>
        <v>1105500</v>
      </c>
      <c r="F75" s="83">
        <f t="shared" si="31"/>
        <v>702500</v>
      </c>
      <c r="G75" s="83">
        <f t="shared" si="31"/>
        <v>1898500</v>
      </c>
      <c r="H75" s="83">
        <f t="shared" si="31"/>
        <v>0</v>
      </c>
      <c r="I75" s="83">
        <f t="shared" si="31"/>
        <v>0</v>
      </c>
      <c r="J75" s="83">
        <f t="shared" si="31"/>
        <v>0</v>
      </c>
      <c r="K75" s="83"/>
      <c r="L75" s="83"/>
      <c r="M75" s="100"/>
      <c r="N75" s="104"/>
      <c r="O75" s="9" t="e">
        <f>#REF!</f>
        <v>#REF!</v>
      </c>
    </row>
    <row r="76" spans="1:15" s="86" customFormat="1" x14ac:dyDescent="0.35">
      <c r="A76" s="106">
        <v>1</v>
      </c>
      <c r="B76" s="95" t="s">
        <v>54</v>
      </c>
      <c r="C76" s="90">
        <f>G76+J76</f>
        <v>453350</v>
      </c>
      <c r="D76" s="90">
        <v>9000</v>
      </c>
      <c r="E76" s="90">
        <v>102100</v>
      </c>
      <c r="F76" s="90">
        <v>342250</v>
      </c>
      <c r="G76" s="90">
        <f>D76+E76+F76</f>
        <v>453350</v>
      </c>
      <c r="H76" s="90">
        <v>0</v>
      </c>
      <c r="I76" s="90">
        <v>0</v>
      </c>
      <c r="J76" s="90">
        <v>0</v>
      </c>
      <c r="K76" s="90"/>
      <c r="L76" s="90"/>
      <c r="M76" s="30" t="s">
        <v>52</v>
      </c>
      <c r="N76" s="85"/>
      <c r="O76" s="9" t="e">
        <f>#REF!</f>
        <v>#REF!</v>
      </c>
    </row>
    <row r="77" spans="1:15" s="86" customFormat="1" ht="42" x14ac:dyDescent="0.35">
      <c r="A77" s="91">
        <v>2</v>
      </c>
      <c r="B77" s="89" t="s">
        <v>55</v>
      </c>
      <c r="C77" s="90">
        <f t="shared" ref="C77:C84" si="32">G77+J77</f>
        <v>758450</v>
      </c>
      <c r="D77" s="90">
        <v>81500</v>
      </c>
      <c r="E77" s="90">
        <v>370500</v>
      </c>
      <c r="F77" s="90">
        <v>306450</v>
      </c>
      <c r="G77" s="90">
        <f t="shared" ref="G77:G79" si="33">D77+E77+F77</f>
        <v>758450</v>
      </c>
      <c r="H77" s="90">
        <v>0</v>
      </c>
      <c r="I77" s="90">
        <v>0</v>
      </c>
      <c r="J77" s="90">
        <v>0</v>
      </c>
      <c r="K77" s="90"/>
      <c r="L77" s="90"/>
      <c r="M77" s="30" t="s">
        <v>52</v>
      </c>
      <c r="N77" s="85"/>
      <c r="O77" s="9" t="e">
        <f t="shared" si="21"/>
        <v>#REF!</v>
      </c>
    </row>
    <row r="78" spans="1:15" s="86" customFormat="1" x14ac:dyDescent="0.35">
      <c r="A78" s="91">
        <v>3</v>
      </c>
      <c r="B78" s="89" t="s">
        <v>56</v>
      </c>
      <c r="C78" s="90">
        <f t="shared" si="32"/>
        <v>420000</v>
      </c>
      <c r="D78" s="90">
        <v>0</v>
      </c>
      <c r="E78" s="90">
        <v>380000</v>
      </c>
      <c r="F78" s="90">
        <v>40000</v>
      </c>
      <c r="G78" s="90">
        <f t="shared" si="33"/>
        <v>420000</v>
      </c>
      <c r="H78" s="90">
        <v>0</v>
      </c>
      <c r="I78" s="90">
        <v>0</v>
      </c>
      <c r="J78" s="90">
        <v>0</v>
      </c>
      <c r="K78" s="90"/>
      <c r="L78" s="90"/>
      <c r="M78" s="30" t="s">
        <v>52</v>
      </c>
      <c r="N78" s="85"/>
      <c r="O78" s="9" t="e">
        <f t="shared" si="21"/>
        <v>#REF!</v>
      </c>
    </row>
    <row r="79" spans="1:15" s="86" customFormat="1" x14ac:dyDescent="0.35">
      <c r="A79" s="91">
        <v>4</v>
      </c>
      <c r="B79" s="89" t="s">
        <v>57</v>
      </c>
      <c r="C79" s="90">
        <f t="shared" si="32"/>
        <v>150300</v>
      </c>
      <c r="D79" s="90">
        <v>0</v>
      </c>
      <c r="E79" s="90">
        <v>136500</v>
      </c>
      <c r="F79" s="90">
        <v>13800</v>
      </c>
      <c r="G79" s="90">
        <f t="shared" si="33"/>
        <v>150300</v>
      </c>
      <c r="H79" s="90">
        <v>0</v>
      </c>
      <c r="I79" s="90">
        <v>0</v>
      </c>
      <c r="J79" s="90">
        <v>0</v>
      </c>
      <c r="K79" s="90"/>
      <c r="L79" s="90"/>
      <c r="M79" s="30" t="s">
        <v>46</v>
      </c>
      <c r="N79" s="85"/>
      <c r="O79" s="9" t="e">
        <f t="shared" si="21"/>
        <v>#REF!</v>
      </c>
    </row>
    <row r="80" spans="1:15" s="86" customFormat="1" x14ac:dyDescent="0.35">
      <c r="A80" s="91">
        <v>5</v>
      </c>
      <c r="B80" s="89" t="s">
        <v>58</v>
      </c>
      <c r="C80" s="90">
        <f t="shared" si="32"/>
        <v>116400</v>
      </c>
      <c r="D80" s="90">
        <v>0</v>
      </c>
      <c r="E80" s="90">
        <v>116400</v>
      </c>
      <c r="F80" s="90">
        <v>0</v>
      </c>
      <c r="G80" s="90">
        <v>116400</v>
      </c>
      <c r="H80" s="90">
        <v>0</v>
      </c>
      <c r="I80" s="90">
        <v>0</v>
      </c>
      <c r="J80" s="90">
        <v>0</v>
      </c>
      <c r="K80" s="90"/>
      <c r="L80" s="90"/>
      <c r="M80" s="30" t="s">
        <v>18</v>
      </c>
      <c r="N80" s="85"/>
      <c r="O80" s="9" t="e">
        <f t="shared" si="21"/>
        <v>#REF!</v>
      </c>
    </row>
    <row r="81" spans="1:15" s="86" customFormat="1" x14ac:dyDescent="0.35">
      <c r="A81" s="107"/>
      <c r="B81" s="108" t="s">
        <v>59</v>
      </c>
      <c r="C81" s="109">
        <f>SUM(C82:C82)</f>
        <v>2700000</v>
      </c>
      <c r="D81" s="109">
        <f t="shared" ref="D81:J81" si="34">SUM(D82:D82)</f>
        <v>33300</v>
      </c>
      <c r="E81" s="109">
        <f t="shared" si="34"/>
        <v>2575600</v>
      </c>
      <c r="F81" s="109">
        <f t="shared" si="34"/>
        <v>91100</v>
      </c>
      <c r="G81" s="109">
        <f t="shared" si="34"/>
        <v>2700000</v>
      </c>
      <c r="H81" s="109">
        <f t="shared" si="34"/>
        <v>0</v>
      </c>
      <c r="I81" s="109">
        <f t="shared" si="34"/>
        <v>0</v>
      </c>
      <c r="J81" s="109">
        <f t="shared" si="34"/>
        <v>0</v>
      </c>
      <c r="K81" s="109"/>
      <c r="L81" s="109"/>
      <c r="M81" s="84"/>
      <c r="N81" s="85"/>
      <c r="O81" s="9" t="e">
        <f t="shared" si="21"/>
        <v>#REF!</v>
      </c>
    </row>
    <row r="82" spans="1:15" s="86" customFormat="1" ht="42" x14ac:dyDescent="0.35">
      <c r="A82" s="106">
        <v>1</v>
      </c>
      <c r="B82" s="95" t="s">
        <v>60</v>
      </c>
      <c r="C82" s="90">
        <f t="shared" si="32"/>
        <v>2700000</v>
      </c>
      <c r="D82" s="110">
        <v>33300</v>
      </c>
      <c r="E82" s="110">
        <v>2575600</v>
      </c>
      <c r="F82" s="110">
        <v>91100</v>
      </c>
      <c r="G82" s="110">
        <v>2700000</v>
      </c>
      <c r="H82" s="110">
        <v>0</v>
      </c>
      <c r="I82" s="110">
        <v>0</v>
      </c>
      <c r="J82" s="110">
        <v>0</v>
      </c>
      <c r="K82" s="110"/>
      <c r="L82" s="110"/>
      <c r="M82" s="97" t="s">
        <v>61</v>
      </c>
      <c r="N82" s="85"/>
      <c r="O82" s="9" t="e">
        <f>#REF!</f>
        <v>#REF!</v>
      </c>
    </row>
    <row r="83" spans="1:15" s="82" customFormat="1" x14ac:dyDescent="0.35">
      <c r="A83" s="191" t="s">
        <v>62</v>
      </c>
      <c r="B83" s="192"/>
      <c r="C83" s="111">
        <f>+C85+C87</f>
        <v>10200000</v>
      </c>
      <c r="D83" s="111">
        <f t="shared" ref="D83:J83" si="35">+D85+D87</f>
        <v>83800</v>
      </c>
      <c r="E83" s="111">
        <f t="shared" si="35"/>
        <v>10116200</v>
      </c>
      <c r="F83" s="111">
        <f t="shared" si="35"/>
        <v>0</v>
      </c>
      <c r="G83" s="111">
        <f t="shared" si="35"/>
        <v>10200000</v>
      </c>
      <c r="H83" s="111">
        <f t="shared" si="35"/>
        <v>0</v>
      </c>
      <c r="I83" s="111">
        <f t="shared" si="35"/>
        <v>0</v>
      </c>
      <c r="J83" s="111">
        <f t="shared" si="35"/>
        <v>0</v>
      </c>
      <c r="K83" s="111"/>
      <c r="L83" s="111"/>
      <c r="M83" s="112"/>
      <c r="N83" s="81"/>
      <c r="O83" s="9" t="e">
        <f>#REF!</f>
        <v>#REF!</v>
      </c>
    </row>
    <row r="84" spans="1:15" s="116" customFormat="1" x14ac:dyDescent="0.35">
      <c r="A84" s="196" t="s">
        <v>63</v>
      </c>
      <c r="B84" s="197"/>
      <c r="C84" s="114">
        <f t="shared" si="32"/>
        <v>0</v>
      </c>
      <c r="D84" s="114"/>
      <c r="E84" s="114"/>
      <c r="F84" s="114"/>
      <c r="G84" s="155"/>
      <c r="H84" s="155"/>
      <c r="I84" s="155"/>
      <c r="J84" s="113"/>
      <c r="K84" s="113"/>
      <c r="L84" s="113"/>
      <c r="M84" s="115"/>
      <c r="N84" s="1"/>
      <c r="O84" s="9" t="e">
        <f t="shared" ref="O84:O103" si="36">O83</f>
        <v>#REF!</v>
      </c>
    </row>
    <row r="85" spans="1:15" s="52" customFormat="1" x14ac:dyDescent="0.35">
      <c r="A85" s="165"/>
      <c r="B85" s="117" t="s">
        <v>120</v>
      </c>
      <c r="C85" s="166">
        <f>G85+J85</f>
        <v>600000</v>
      </c>
      <c r="D85" s="166">
        <f>D86</f>
        <v>83800</v>
      </c>
      <c r="E85" s="166">
        <f t="shared" ref="E85:J85" si="37">E86</f>
        <v>516200</v>
      </c>
      <c r="F85" s="166">
        <f t="shared" si="37"/>
        <v>0</v>
      </c>
      <c r="G85" s="166">
        <f t="shared" si="37"/>
        <v>600000</v>
      </c>
      <c r="H85" s="166">
        <f t="shared" si="37"/>
        <v>0</v>
      </c>
      <c r="I85" s="166">
        <f t="shared" si="37"/>
        <v>0</v>
      </c>
      <c r="J85" s="166">
        <f t="shared" si="37"/>
        <v>0</v>
      </c>
      <c r="K85" s="175"/>
      <c r="L85" s="175"/>
      <c r="M85" s="122"/>
      <c r="N85" s="51"/>
      <c r="O85" s="167" t="e">
        <f>#REF!</f>
        <v>#REF!</v>
      </c>
    </row>
    <row r="86" spans="1:15" s="39" customFormat="1" x14ac:dyDescent="0.35">
      <c r="A86" s="69">
        <v>1</v>
      </c>
      <c r="B86" s="118" t="s">
        <v>64</v>
      </c>
      <c r="C86" s="90">
        <f>G86+J86</f>
        <v>600000</v>
      </c>
      <c r="D86" s="90">
        <v>83800</v>
      </c>
      <c r="E86" s="90">
        <v>516200</v>
      </c>
      <c r="F86" s="90">
        <v>0</v>
      </c>
      <c r="G86" s="90">
        <v>600000</v>
      </c>
      <c r="H86" s="90"/>
      <c r="I86" s="90"/>
      <c r="J86" s="90">
        <v>0</v>
      </c>
      <c r="K86" s="176"/>
      <c r="L86" s="176"/>
      <c r="M86" s="78" t="s">
        <v>65</v>
      </c>
      <c r="N86" s="38"/>
      <c r="O86" s="9" t="e">
        <f>#REF!</f>
        <v>#REF!</v>
      </c>
    </row>
    <row r="87" spans="1:15" s="52" customFormat="1" x14ac:dyDescent="0.35">
      <c r="A87" s="119"/>
      <c r="B87" s="120" t="s">
        <v>121</v>
      </c>
      <c r="C87" s="121">
        <f>SUM(C88:C103)</f>
        <v>9600000</v>
      </c>
      <c r="D87" s="121">
        <f t="shared" ref="D87:J87" si="38">SUM(D88:D103)</f>
        <v>0</v>
      </c>
      <c r="E87" s="121">
        <f t="shared" si="38"/>
        <v>9600000</v>
      </c>
      <c r="F87" s="121">
        <f t="shared" si="38"/>
        <v>0</v>
      </c>
      <c r="G87" s="121">
        <f t="shared" si="38"/>
        <v>9600000</v>
      </c>
      <c r="H87" s="121">
        <f t="shared" si="38"/>
        <v>0</v>
      </c>
      <c r="I87" s="121">
        <f t="shared" si="38"/>
        <v>0</v>
      </c>
      <c r="J87" s="121">
        <f t="shared" si="38"/>
        <v>0</v>
      </c>
      <c r="K87" s="177"/>
      <c r="L87" s="177"/>
      <c r="M87" s="122"/>
      <c r="N87" s="51"/>
      <c r="O87" s="9" t="e">
        <f t="shared" si="36"/>
        <v>#REF!</v>
      </c>
    </row>
    <row r="88" spans="1:15" s="39" customFormat="1" ht="34.5" x14ac:dyDescent="0.35">
      <c r="A88" s="70">
        <v>1</v>
      </c>
      <c r="B88" s="123" t="s">
        <v>66</v>
      </c>
      <c r="C88" s="90">
        <f>G88+J88</f>
        <v>500000</v>
      </c>
      <c r="D88" s="110">
        <v>0</v>
      </c>
      <c r="E88" s="154">
        <v>500000</v>
      </c>
      <c r="F88" s="110">
        <v>0</v>
      </c>
      <c r="G88" s="154">
        <v>500000</v>
      </c>
      <c r="H88" s="154">
        <v>0</v>
      </c>
      <c r="I88" s="154">
        <v>0</v>
      </c>
      <c r="J88" s="61">
        <v>0</v>
      </c>
      <c r="K88" s="178"/>
      <c r="L88" s="178"/>
      <c r="M88" s="124" t="s">
        <v>67</v>
      </c>
      <c r="N88" s="38"/>
      <c r="O88" s="9" t="e">
        <f>#REF!</f>
        <v>#REF!</v>
      </c>
    </row>
    <row r="89" spans="1:15" s="39" customFormat="1" x14ac:dyDescent="0.35">
      <c r="A89" s="70">
        <v>2</v>
      </c>
      <c r="B89" s="125" t="s">
        <v>68</v>
      </c>
      <c r="C89" s="90">
        <f t="shared" ref="C89:C103" si="39">G89+J89</f>
        <v>400000</v>
      </c>
      <c r="D89" s="110">
        <v>0</v>
      </c>
      <c r="E89" s="154">
        <v>400000</v>
      </c>
      <c r="F89" s="110">
        <v>0</v>
      </c>
      <c r="G89" s="154">
        <v>400000</v>
      </c>
      <c r="H89" s="154">
        <v>0</v>
      </c>
      <c r="I89" s="154">
        <v>0</v>
      </c>
      <c r="J89" s="61">
        <v>0</v>
      </c>
      <c r="K89" s="178"/>
      <c r="L89" s="178"/>
      <c r="M89" s="126" t="s">
        <v>69</v>
      </c>
      <c r="N89" s="38"/>
      <c r="O89" s="9" t="e">
        <f t="shared" si="36"/>
        <v>#REF!</v>
      </c>
    </row>
    <row r="90" spans="1:15" s="39" customFormat="1" x14ac:dyDescent="0.35">
      <c r="A90" s="70">
        <v>3</v>
      </c>
      <c r="B90" s="123" t="s">
        <v>70</v>
      </c>
      <c r="C90" s="90">
        <f t="shared" si="39"/>
        <v>500000</v>
      </c>
      <c r="D90" s="110">
        <v>0</v>
      </c>
      <c r="E90" s="154">
        <v>500000</v>
      </c>
      <c r="F90" s="110">
        <v>0</v>
      </c>
      <c r="G90" s="154">
        <v>500000</v>
      </c>
      <c r="H90" s="154">
        <v>0</v>
      </c>
      <c r="I90" s="154">
        <v>0</v>
      </c>
      <c r="J90" s="61">
        <v>0</v>
      </c>
      <c r="K90" s="178"/>
      <c r="L90" s="178"/>
      <c r="M90" s="126" t="s">
        <v>71</v>
      </c>
      <c r="N90" s="38"/>
      <c r="O90" s="9" t="e">
        <f t="shared" si="36"/>
        <v>#REF!</v>
      </c>
    </row>
    <row r="91" spans="1:15" s="39" customFormat="1" x14ac:dyDescent="0.35">
      <c r="A91" s="70">
        <v>4</v>
      </c>
      <c r="B91" s="123" t="s">
        <v>72</v>
      </c>
      <c r="C91" s="90">
        <f t="shared" si="39"/>
        <v>500000</v>
      </c>
      <c r="D91" s="110">
        <v>0</v>
      </c>
      <c r="E91" s="154">
        <v>500000</v>
      </c>
      <c r="F91" s="110">
        <v>0</v>
      </c>
      <c r="G91" s="154">
        <v>500000</v>
      </c>
      <c r="H91" s="154">
        <v>0</v>
      </c>
      <c r="I91" s="154">
        <v>0</v>
      </c>
      <c r="J91" s="61">
        <v>0</v>
      </c>
      <c r="K91" s="178"/>
      <c r="L91" s="178"/>
      <c r="M91" s="124" t="s">
        <v>73</v>
      </c>
      <c r="N91" s="38"/>
      <c r="O91" s="9" t="e">
        <f t="shared" si="36"/>
        <v>#REF!</v>
      </c>
    </row>
    <row r="92" spans="1:15" s="39" customFormat="1" x14ac:dyDescent="0.35">
      <c r="A92" s="70">
        <v>5</v>
      </c>
      <c r="B92" s="125" t="s">
        <v>74</v>
      </c>
      <c r="C92" s="90">
        <f t="shared" si="39"/>
        <v>500000</v>
      </c>
      <c r="D92" s="110">
        <v>0</v>
      </c>
      <c r="E92" s="154">
        <v>500000</v>
      </c>
      <c r="F92" s="110">
        <v>0</v>
      </c>
      <c r="G92" s="154">
        <v>500000</v>
      </c>
      <c r="H92" s="154">
        <v>0</v>
      </c>
      <c r="I92" s="154">
        <v>0</v>
      </c>
      <c r="J92" s="61">
        <v>0</v>
      </c>
      <c r="K92" s="178"/>
      <c r="L92" s="178"/>
      <c r="M92" s="126" t="s">
        <v>73</v>
      </c>
      <c r="N92" s="38"/>
      <c r="O92" s="9" t="e">
        <f t="shared" si="36"/>
        <v>#REF!</v>
      </c>
    </row>
    <row r="93" spans="1:15" s="39" customFormat="1" x14ac:dyDescent="0.35">
      <c r="A93" s="70">
        <v>6</v>
      </c>
      <c r="B93" s="123" t="s">
        <v>112</v>
      </c>
      <c r="C93" s="90">
        <f t="shared" si="39"/>
        <v>500000</v>
      </c>
      <c r="D93" s="110">
        <v>0</v>
      </c>
      <c r="E93" s="154">
        <v>500000</v>
      </c>
      <c r="F93" s="110">
        <v>0</v>
      </c>
      <c r="G93" s="154">
        <v>500000</v>
      </c>
      <c r="H93" s="154">
        <v>0</v>
      </c>
      <c r="I93" s="154">
        <v>0</v>
      </c>
      <c r="J93" s="61">
        <v>0</v>
      </c>
      <c r="K93" s="178"/>
      <c r="L93" s="178"/>
      <c r="M93" s="126" t="s">
        <v>75</v>
      </c>
      <c r="N93" s="38"/>
      <c r="O93" s="9" t="e">
        <f t="shared" si="36"/>
        <v>#REF!</v>
      </c>
    </row>
    <row r="94" spans="1:15" s="14" customFormat="1" x14ac:dyDescent="0.35">
      <c r="A94" s="70">
        <v>7</v>
      </c>
      <c r="B94" s="127" t="s">
        <v>76</v>
      </c>
      <c r="C94" s="90">
        <f t="shared" si="39"/>
        <v>1400000</v>
      </c>
      <c r="D94" s="110">
        <v>0</v>
      </c>
      <c r="E94" s="154">
        <v>1400000</v>
      </c>
      <c r="F94" s="110">
        <v>0</v>
      </c>
      <c r="G94" s="154">
        <v>1400000</v>
      </c>
      <c r="H94" s="154">
        <v>0</v>
      </c>
      <c r="I94" s="154">
        <v>0</v>
      </c>
      <c r="J94" s="61">
        <v>0</v>
      </c>
      <c r="K94" s="178"/>
      <c r="L94" s="178"/>
      <c r="M94" s="159" t="s">
        <v>49</v>
      </c>
      <c r="N94" s="13"/>
      <c r="O94" s="9" t="e">
        <f t="shared" si="36"/>
        <v>#REF!</v>
      </c>
    </row>
    <row r="95" spans="1:15" s="39" customFormat="1" x14ac:dyDescent="0.35">
      <c r="A95" s="70">
        <v>8</v>
      </c>
      <c r="B95" s="123" t="s">
        <v>77</v>
      </c>
      <c r="C95" s="90">
        <f t="shared" si="39"/>
        <v>500000</v>
      </c>
      <c r="D95" s="110">
        <v>0</v>
      </c>
      <c r="E95" s="154">
        <v>500000</v>
      </c>
      <c r="F95" s="110">
        <v>0</v>
      </c>
      <c r="G95" s="154">
        <v>500000</v>
      </c>
      <c r="H95" s="154">
        <v>0</v>
      </c>
      <c r="I95" s="154">
        <v>0</v>
      </c>
      <c r="J95" s="61">
        <v>0</v>
      </c>
      <c r="K95" s="178"/>
      <c r="L95" s="178"/>
      <c r="M95" s="124" t="s">
        <v>78</v>
      </c>
      <c r="N95" s="38"/>
      <c r="O95" s="9" t="e">
        <f t="shared" si="36"/>
        <v>#REF!</v>
      </c>
    </row>
    <row r="96" spans="1:15" s="39" customFormat="1" x14ac:dyDescent="0.35">
      <c r="A96" s="70">
        <v>9</v>
      </c>
      <c r="B96" s="123" t="s">
        <v>79</v>
      </c>
      <c r="C96" s="90">
        <f t="shared" si="39"/>
        <v>500000</v>
      </c>
      <c r="D96" s="110">
        <v>0</v>
      </c>
      <c r="E96" s="154">
        <v>500000</v>
      </c>
      <c r="F96" s="110">
        <v>0</v>
      </c>
      <c r="G96" s="154">
        <v>500000</v>
      </c>
      <c r="H96" s="154">
        <v>0</v>
      </c>
      <c r="I96" s="154">
        <v>0</v>
      </c>
      <c r="J96" s="61">
        <v>0</v>
      </c>
      <c r="K96" s="178"/>
      <c r="L96" s="178"/>
      <c r="M96" s="124" t="s">
        <v>69</v>
      </c>
      <c r="N96" s="38"/>
      <c r="O96" s="9" t="e">
        <f t="shared" si="36"/>
        <v>#REF!</v>
      </c>
    </row>
    <row r="97" spans="1:15" s="39" customFormat="1" x14ac:dyDescent="0.35">
      <c r="A97" s="70">
        <v>10</v>
      </c>
      <c r="B97" s="123" t="s">
        <v>80</v>
      </c>
      <c r="C97" s="90">
        <f t="shared" si="39"/>
        <v>1000000</v>
      </c>
      <c r="D97" s="110">
        <v>0</v>
      </c>
      <c r="E97" s="154">
        <v>1000000</v>
      </c>
      <c r="F97" s="110">
        <v>0</v>
      </c>
      <c r="G97" s="154">
        <v>1000000</v>
      </c>
      <c r="H97" s="154">
        <v>0</v>
      </c>
      <c r="I97" s="154">
        <v>0</v>
      </c>
      <c r="J97" s="61">
        <v>0</v>
      </c>
      <c r="K97" s="178"/>
      <c r="L97" s="178"/>
      <c r="M97" s="124" t="s">
        <v>81</v>
      </c>
      <c r="N97" s="38"/>
      <c r="O97" s="9" t="e">
        <f>#REF!</f>
        <v>#REF!</v>
      </c>
    </row>
    <row r="98" spans="1:15" s="39" customFormat="1" x14ac:dyDescent="0.35">
      <c r="A98" s="70">
        <v>11</v>
      </c>
      <c r="B98" s="123" t="s">
        <v>82</v>
      </c>
      <c r="C98" s="90">
        <f t="shared" si="39"/>
        <v>500000</v>
      </c>
      <c r="D98" s="110">
        <v>0</v>
      </c>
      <c r="E98" s="154">
        <v>500000</v>
      </c>
      <c r="F98" s="110">
        <v>0</v>
      </c>
      <c r="G98" s="154">
        <v>500000</v>
      </c>
      <c r="H98" s="154">
        <v>0</v>
      </c>
      <c r="I98" s="154">
        <v>0</v>
      </c>
      <c r="J98" s="61">
        <v>0</v>
      </c>
      <c r="K98" s="178"/>
      <c r="L98" s="178"/>
      <c r="M98" s="126" t="s">
        <v>83</v>
      </c>
      <c r="N98" s="38"/>
      <c r="O98" s="9" t="e">
        <f t="shared" si="36"/>
        <v>#REF!</v>
      </c>
    </row>
    <row r="99" spans="1:15" s="39" customFormat="1" x14ac:dyDescent="0.35">
      <c r="A99" s="70">
        <v>12</v>
      </c>
      <c r="B99" s="123" t="s">
        <v>84</v>
      </c>
      <c r="C99" s="90">
        <f t="shared" si="39"/>
        <v>500000</v>
      </c>
      <c r="D99" s="110">
        <v>0</v>
      </c>
      <c r="E99" s="154">
        <v>500000</v>
      </c>
      <c r="F99" s="110">
        <v>0</v>
      </c>
      <c r="G99" s="154">
        <v>500000</v>
      </c>
      <c r="H99" s="154">
        <v>0</v>
      </c>
      <c r="I99" s="154">
        <v>0</v>
      </c>
      <c r="J99" s="61">
        <v>0</v>
      </c>
      <c r="K99" s="178"/>
      <c r="L99" s="178"/>
      <c r="M99" s="124" t="s">
        <v>85</v>
      </c>
      <c r="N99" s="38"/>
      <c r="O99" s="9" t="e">
        <f t="shared" si="36"/>
        <v>#REF!</v>
      </c>
    </row>
    <row r="100" spans="1:15" s="39" customFormat="1" x14ac:dyDescent="0.35">
      <c r="A100" s="70">
        <v>13</v>
      </c>
      <c r="B100" s="123" t="s">
        <v>86</v>
      </c>
      <c r="C100" s="90">
        <f t="shared" si="39"/>
        <v>500000</v>
      </c>
      <c r="D100" s="110">
        <v>0</v>
      </c>
      <c r="E100" s="154">
        <v>500000</v>
      </c>
      <c r="F100" s="110">
        <v>0</v>
      </c>
      <c r="G100" s="154">
        <v>500000</v>
      </c>
      <c r="H100" s="154">
        <v>0</v>
      </c>
      <c r="I100" s="154">
        <v>0</v>
      </c>
      <c r="J100" s="61">
        <v>0</v>
      </c>
      <c r="K100" s="178"/>
      <c r="L100" s="178"/>
      <c r="M100" s="124" t="s">
        <v>81</v>
      </c>
      <c r="N100" s="38"/>
      <c r="O100" s="9" t="e">
        <f t="shared" si="36"/>
        <v>#REF!</v>
      </c>
    </row>
    <row r="101" spans="1:15" s="39" customFormat="1" x14ac:dyDescent="0.35">
      <c r="A101" s="70">
        <v>14</v>
      </c>
      <c r="B101" s="125" t="s">
        <v>87</v>
      </c>
      <c r="C101" s="90">
        <f t="shared" si="39"/>
        <v>300000</v>
      </c>
      <c r="D101" s="110">
        <v>0</v>
      </c>
      <c r="E101" s="154">
        <v>300000</v>
      </c>
      <c r="F101" s="110">
        <v>0</v>
      </c>
      <c r="G101" s="154">
        <v>300000</v>
      </c>
      <c r="H101" s="154">
        <v>0</v>
      </c>
      <c r="I101" s="154">
        <v>0</v>
      </c>
      <c r="J101" s="61">
        <v>0</v>
      </c>
      <c r="K101" s="178"/>
      <c r="L101" s="178"/>
      <c r="M101" s="126" t="s">
        <v>88</v>
      </c>
      <c r="N101" s="38"/>
      <c r="O101" s="9" t="e">
        <f t="shared" si="36"/>
        <v>#REF!</v>
      </c>
    </row>
    <row r="102" spans="1:15" s="39" customFormat="1" x14ac:dyDescent="0.35">
      <c r="A102" s="70">
        <v>15</v>
      </c>
      <c r="B102" s="123" t="s">
        <v>89</v>
      </c>
      <c r="C102" s="90">
        <f t="shared" si="39"/>
        <v>500000</v>
      </c>
      <c r="D102" s="110">
        <v>0</v>
      </c>
      <c r="E102" s="154">
        <v>500000</v>
      </c>
      <c r="F102" s="110">
        <v>0</v>
      </c>
      <c r="G102" s="154">
        <v>500000</v>
      </c>
      <c r="H102" s="154">
        <v>0</v>
      </c>
      <c r="I102" s="154">
        <v>0</v>
      </c>
      <c r="J102" s="61">
        <v>0</v>
      </c>
      <c r="K102" s="178"/>
      <c r="L102" s="178"/>
      <c r="M102" s="124" t="s">
        <v>71</v>
      </c>
      <c r="N102" s="38"/>
      <c r="O102" s="9" t="e">
        <f>#REF!</f>
        <v>#REF!</v>
      </c>
    </row>
    <row r="103" spans="1:15" s="39" customFormat="1" x14ac:dyDescent="0.35">
      <c r="A103" s="70">
        <v>16</v>
      </c>
      <c r="B103" s="123" t="s">
        <v>90</v>
      </c>
      <c r="C103" s="90">
        <f t="shared" si="39"/>
        <v>1000000</v>
      </c>
      <c r="D103" s="110">
        <v>0</v>
      </c>
      <c r="E103" s="154">
        <v>1000000</v>
      </c>
      <c r="F103" s="110">
        <v>0</v>
      </c>
      <c r="G103" s="154">
        <v>1000000</v>
      </c>
      <c r="H103" s="154">
        <v>0</v>
      </c>
      <c r="I103" s="154">
        <v>0</v>
      </c>
      <c r="J103" s="61">
        <v>0</v>
      </c>
      <c r="K103" s="178"/>
      <c r="L103" s="178"/>
      <c r="M103" s="124" t="s">
        <v>73</v>
      </c>
      <c r="N103" s="38"/>
      <c r="O103" s="9" t="e">
        <f t="shared" si="36"/>
        <v>#REF!</v>
      </c>
    </row>
    <row r="104" spans="1:15" s="39" customFormat="1" x14ac:dyDescent="0.35">
      <c r="A104" s="181" t="s">
        <v>91</v>
      </c>
      <c r="B104" s="181"/>
      <c r="C104" s="128">
        <v>8000000</v>
      </c>
      <c r="D104" s="128">
        <v>0</v>
      </c>
      <c r="E104" s="128">
        <v>0</v>
      </c>
      <c r="F104" s="128">
        <v>0</v>
      </c>
      <c r="G104" s="156">
        <f>C104</f>
        <v>8000000</v>
      </c>
      <c r="H104" s="156">
        <v>0</v>
      </c>
      <c r="I104" s="156">
        <v>0</v>
      </c>
      <c r="J104" s="128">
        <v>0</v>
      </c>
      <c r="K104" s="128"/>
      <c r="L104" s="128"/>
      <c r="M104" s="129"/>
      <c r="N104" s="38"/>
      <c r="O104" s="9"/>
    </row>
    <row r="105" spans="1:15" x14ac:dyDescent="0.35">
      <c r="A105" s="182" t="s">
        <v>6</v>
      </c>
      <c r="B105" s="183"/>
      <c r="C105" s="6">
        <f>C5+C104</f>
        <v>196480100</v>
      </c>
      <c r="D105" s="6">
        <f t="shared" ref="D105:J105" si="40">D5+D104</f>
        <v>257400</v>
      </c>
      <c r="E105" s="6">
        <f t="shared" si="40"/>
        <v>20196000</v>
      </c>
      <c r="F105" s="6">
        <f t="shared" si="40"/>
        <v>6279300</v>
      </c>
      <c r="G105" s="6">
        <f t="shared" si="40"/>
        <v>34732700</v>
      </c>
      <c r="H105" s="6">
        <f t="shared" si="40"/>
        <v>6975000</v>
      </c>
      <c r="I105" s="6">
        <f t="shared" si="40"/>
        <v>154772400</v>
      </c>
      <c r="J105" s="6">
        <f t="shared" si="40"/>
        <v>161747400</v>
      </c>
      <c r="K105" s="6"/>
      <c r="L105" s="6"/>
      <c r="M105" s="7"/>
    </row>
  </sheetData>
  <mergeCells count="17">
    <mergeCell ref="A1:M1"/>
    <mergeCell ref="K3:K4"/>
    <mergeCell ref="A84:B84"/>
    <mergeCell ref="D3:G3"/>
    <mergeCell ref="H3:J3"/>
    <mergeCell ref="C3:C4"/>
    <mergeCell ref="A3:B4"/>
    <mergeCell ref="M3:M4"/>
    <mergeCell ref="J2:M2"/>
    <mergeCell ref="L3:L4"/>
    <mergeCell ref="A104:B104"/>
    <mergeCell ref="A105:B105"/>
    <mergeCell ref="A7:C7"/>
    <mergeCell ref="A5:B5"/>
    <mergeCell ref="A6:B6"/>
    <mergeCell ref="A48:B48"/>
    <mergeCell ref="A83:B83"/>
  </mergeCells>
  <pageMargins left="0.19685039370078741" right="0.11811023622047245" top="0.35433070866141736" bottom="0.27559055118110237" header="0.15748031496062992" footer="7.874015748031496E-2"/>
  <pageSetup paperSize="9" scale="77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rowBreaks count="5" manualBreakCount="5">
    <brk id="23" max="10" man="1"/>
    <brk id="35" max="10" man="1"/>
    <brk id="47" max="10" man="1"/>
    <brk id="63" max="10" man="1"/>
    <brk id="82" max="10" man="1"/>
  </rowBreaks>
  <ignoredErrors>
    <ignoredError sqref="C87 C83 C81 M14 J16 G16 J36 C14:J14" formula="1"/>
    <ignoredError sqref="D87:J8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งบจังหวัด 2562</vt:lpstr>
      <vt:lpstr>'งบจังหวัด 2562'!Print_Area</vt:lpstr>
      <vt:lpstr>'งบจังหวัด 2562'!Print_Titles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lenovo_6</cp:lastModifiedBy>
  <cp:lastPrinted>2018-06-21T10:39:05Z</cp:lastPrinted>
  <dcterms:created xsi:type="dcterms:W3CDTF">2018-05-08T03:47:35Z</dcterms:created>
  <dcterms:modified xsi:type="dcterms:W3CDTF">2018-06-22T02:52:44Z</dcterms:modified>
</cp:coreProperties>
</file>