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095" windowHeight="7440" tabRatio="869"/>
  </bookViews>
  <sheets>
    <sheet name="ภาพรวมหน่วยงาน" sheetId="26" r:id="rId1"/>
    <sheet name="สาธารณสุข" sheetId="25" r:id="rId2"/>
    <sheet name="พาณิชย์" sheetId="24" r:id="rId3"/>
    <sheet name="ประมง" sheetId="23" r:id="rId4"/>
    <sheet name="ปกครอง" sheetId="22" r:id="rId5"/>
    <sheet name="เกษตร" sheetId="3" r:id="rId6"/>
    <sheet name="ท่องเที่ยว" sheetId="21" r:id="rId7"/>
    <sheet name="เกษตรและสหกรณ์" sheetId="20" r:id="rId8"/>
    <sheet name="แขวงทางหลวง" sheetId="19" r:id="rId9"/>
    <sheet name="อ.สามโก้" sheetId="18" r:id="rId10"/>
    <sheet name="อ.แสวงหา" sheetId="17" r:id="rId11"/>
    <sheet name="อ.ไชโย" sheetId="14" r:id="rId12"/>
    <sheet name="อ.ป่าโมก" sheetId="13" r:id="rId13"/>
    <sheet name="อ.โพธิ์ทอง" sheetId="12" r:id="rId14"/>
    <sheet name="อ.วิเศษ" sheetId="11" r:id="rId15"/>
    <sheet name="อ.เมือง" sheetId="10" r:id="rId16"/>
    <sheet name="โยธา" sheetId="15" r:id="rId17"/>
    <sheet name="ชลประทาน" sheetId="16" r:id="rId18"/>
    <sheet name="ทรัพยากรธรรมชาติ" sheetId="9" r:id="rId19"/>
    <sheet name="พัฒนาชุมชน" sheetId="8" r:id="rId20"/>
    <sheet name="คุมประพฤติ" sheetId="7" r:id="rId21"/>
    <sheet name="ตำรวจ" sheetId="6" r:id="rId22"/>
    <sheet name="สวัสดิการ" sheetId="5" r:id="rId23"/>
    <sheet name="ศอ.ปส.จ.อท." sheetId="4" r:id="rId24"/>
    <sheet name="รายละเอียดงบ 2562" sheetId="2" r:id="rId25"/>
    <sheet name="งบจังหวัด 2562 (y1)" sheetId="1" r:id="rId26"/>
  </sheets>
  <definedNames>
    <definedName name="_xlnm._FilterDatabase" localSheetId="5" hidden="1">เกษตร!$A$3:$G$11</definedName>
    <definedName name="_xlnm._FilterDatabase" localSheetId="7" hidden="1">เกษตรและสหกรณ์!$A$3:$G$34</definedName>
    <definedName name="_xlnm._FilterDatabase" localSheetId="8" hidden="1">แขวงทางหลวง!$A$3:$G$9</definedName>
    <definedName name="_xlnm._FilterDatabase" localSheetId="16" hidden="1">โยธา!$A$3:$G$8</definedName>
    <definedName name="_xlnm._FilterDatabase" localSheetId="20" hidden="1">คุมประพฤติ!$A$3:$G$9</definedName>
    <definedName name="_xlnm._FilterDatabase" localSheetId="25" hidden="1">'งบจังหวัด 2562 (y1)'!$A$3:$F$117</definedName>
    <definedName name="_xlnm._FilterDatabase" localSheetId="17" hidden="1">ชลประทาน!$A$3:$G$10</definedName>
    <definedName name="_xlnm._FilterDatabase" localSheetId="21" hidden="1">ตำรวจ!$A$3:$G$9</definedName>
    <definedName name="_xlnm._FilterDatabase" localSheetId="18" hidden="1">ทรัพยากรธรรมชาติ!$A$3:$G$11</definedName>
    <definedName name="_xlnm._FilterDatabase" localSheetId="6" hidden="1">ท่องเที่ยว!$A$3:$G$9</definedName>
    <definedName name="_xlnm._FilterDatabase" localSheetId="4" hidden="1">ปกครอง!$A$3:$G$10</definedName>
    <definedName name="_xlnm._FilterDatabase" localSheetId="3" hidden="1">ประมง!$A$3:$G$16</definedName>
    <definedName name="_xlnm._FilterDatabase" localSheetId="19" hidden="1">พัฒนาชุมชน!$A$3:$G$14</definedName>
    <definedName name="_xlnm._FilterDatabase" localSheetId="2" hidden="1">พาณิชย์!$A$3:$G$9</definedName>
    <definedName name="_xlnm._FilterDatabase" localSheetId="0" hidden="1">ภาพรวมหน่วยงาน!$B$3:$E$28</definedName>
    <definedName name="_xlnm._FilterDatabase" localSheetId="24" hidden="1">'รายละเอียดงบ 2562'!$A$3:$G$117</definedName>
    <definedName name="_xlnm._FilterDatabase" localSheetId="23" hidden="1">ศอ.ปส.จ.อท.!$A$3:$G$10</definedName>
    <definedName name="_xlnm._FilterDatabase" localSheetId="22" hidden="1">สวัสดิการ!$A$3:$G$5</definedName>
    <definedName name="_xlnm._FilterDatabase" localSheetId="1" hidden="1">สาธารณสุข!$A$3:$G$9</definedName>
    <definedName name="_xlnm._FilterDatabase" localSheetId="15" hidden="1">อ.เมือง!$A$3:$G$14</definedName>
    <definedName name="_xlnm._FilterDatabase" localSheetId="10" hidden="1">อ.แสวงหา!$A$3:$G$15</definedName>
    <definedName name="_xlnm._FilterDatabase" localSheetId="13" hidden="1">อ.โพธิ์ทอง!$A$3:$G$18</definedName>
    <definedName name="_xlnm._FilterDatabase" localSheetId="11" hidden="1">อ.ไชโย!$A$3:$G$17</definedName>
    <definedName name="_xlnm._FilterDatabase" localSheetId="12" hidden="1">อ.ป่าโมก!$A$3:$G$21</definedName>
    <definedName name="_xlnm._FilterDatabase" localSheetId="14" hidden="1">อ.วิเศษ!$A$3:$G$17</definedName>
    <definedName name="_xlnm._FilterDatabase" localSheetId="9" hidden="1">อ.สามโก้!$A$3:$G$15</definedName>
    <definedName name="_GoBack" localSheetId="5">เกษตร!#REF!</definedName>
    <definedName name="_GoBack" localSheetId="7">เกษตรและสหกรณ์!#REF!</definedName>
    <definedName name="_GoBack" localSheetId="8">แขวงทางหลวง!#REF!</definedName>
    <definedName name="_GoBack" localSheetId="16">โยธา!#REF!</definedName>
    <definedName name="_GoBack" localSheetId="20">คุมประพฤติ!#REF!</definedName>
    <definedName name="_GoBack" localSheetId="25">'งบจังหวัด 2562 (y1)'!#REF!</definedName>
    <definedName name="_GoBack" localSheetId="17">ชลประทาน!#REF!</definedName>
    <definedName name="_GoBack" localSheetId="21">ตำรวจ!#REF!</definedName>
    <definedName name="_GoBack" localSheetId="18">ทรัพยากรธรรมชาติ!#REF!</definedName>
    <definedName name="_GoBack" localSheetId="6">ท่องเที่ยว!#REF!</definedName>
    <definedName name="_GoBack" localSheetId="4">ปกครอง!#REF!</definedName>
    <definedName name="_GoBack" localSheetId="3">ประมง!#REF!</definedName>
    <definedName name="_GoBack" localSheetId="19">พัฒนาชุมชน!#REF!</definedName>
    <definedName name="_GoBack" localSheetId="2">พาณิชย์!#REF!</definedName>
    <definedName name="_GoBack" localSheetId="0">ภาพรวมหน่วยงาน!#REF!</definedName>
    <definedName name="_GoBack" localSheetId="24">'รายละเอียดงบ 2562'!#REF!</definedName>
    <definedName name="_GoBack" localSheetId="23">ศอ.ปส.จ.อท.!#REF!</definedName>
    <definedName name="_GoBack" localSheetId="22">สวัสดิการ!#REF!</definedName>
    <definedName name="_GoBack" localSheetId="1">สาธารณสุข!#REF!</definedName>
    <definedName name="_GoBack" localSheetId="15">อ.เมือง!#REF!</definedName>
    <definedName name="_GoBack" localSheetId="10">อ.แสวงหา!#REF!</definedName>
    <definedName name="_GoBack" localSheetId="13">อ.โพธิ์ทอง!#REF!</definedName>
    <definedName name="_GoBack" localSheetId="11">อ.ไชโย!#REF!</definedName>
    <definedName name="_GoBack" localSheetId="12">อ.ป่าโมก!#REF!</definedName>
    <definedName name="_GoBack" localSheetId="14">อ.วิเศษ!#REF!</definedName>
    <definedName name="_GoBack" localSheetId="9">อ.สามโก้!#REF!</definedName>
    <definedName name="_xlnm.Print_Area" localSheetId="5">เกษตร!$A$1:$G$11</definedName>
    <definedName name="_xlnm.Print_Area" localSheetId="7">เกษตรและสหกรณ์!$A$1:$G$34</definedName>
    <definedName name="_xlnm.Print_Area" localSheetId="8">แขวงทางหลวง!$A$1:$G$9</definedName>
    <definedName name="_xlnm.Print_Area" localSheetId="16">โยธา!$A$1:$G$8</definedName>
    <definedName name="_xlnm.Print_Area" localSheetId="20">คุมประพฤติ!$A$1:$G$9</definedName>
    <definedName name="_xlnm.Print_Area" localSheetId="25">'งบจังหวัด 2562 (y1)'!$A$1:$F$117</definedName>
    <definedName name="_xlnm.Print_Area" localSheetId="17">ชลประทาน!$A$1:$G$10</definedName>
    <definedName name="_xlnm.Print_Area" localSheetId="21">ตำรวจ!$A$1:$G$9</definedName>
    <definedName name="_xlnm.Print_Area" localSheetId="18">ทรัพยากรธรรมชาติ!$A$1:$G$11</definedName>
    <definedName name="_xlnm.Print_Area" localSheetId="6">ท่องเที่ยว!$A$1:$G$9</definedName>
    <definedName name="_xlnm.Print_Area" localSheetId="4">ปกครอง!$A$1:$G$10</definedName>
    <definedName name="_xlnm.Print_Area" localSheetId="3">ประมง!$A$1:$G$16</definedName>
    <definedName name="_xlnm.Print_Area" localSheetId="19">พัฒนาชุมชน!$A$1:$G$14</definedName>
    <definedName name="_xlnm.Print_Area" localSheetId="2">พาณิชย์!$A$1:$G$9</definedName>
    <definedName name="_xlnm.Print_Area" localSheetId="0">ภาพรวมหน่วยงาน!$A$1:$E$30</definedName>
    <definedName name="_xlnm.Print_Area" localSheetId="24">'รายละเอียดงบ 2562'!$A$1:$G$117</definedName>
    <definedName name="_xlnm.Print_Area" localSheetId="23">ศอ.ปส.จ.อท.!$A$1:$G$10</definedName>
    <definedName name="_xlnm.Print_Area" localSheetId="22">สวัสดิการ!$A$1:$G$9</definedName>
    <definedName name="_xlnm.Print_Area" localSheetId="1">สาธารณสุข!$A$1:$G$9</definedName>
    <definedName name="_xlnm.Print_Area" localSheetId="15">อ.เมือง!$A$1:$G$14</definedName>
    <definedName name="_xlnm.Print_Area" localSheetId="10">อ.แสวงหา!$A$1:$G$15</definedName>
    <definedName name="_xlnm.Print_Area" localSheetId="13">อ.โพธิ์ทอง!$A$1:$G$18</definedName>
    <definedName name="_xlnm.Print_Area" localSheetId="11">อ.ไชโย!$A$1:$G$17</definedName>
    <definedName name="_xlnm.Print_Area" localSheetId="12">อ.ป่าโมก!$A$1:$G$21</definedName>
    <definedName name="_xlnm.Print_Area" localSheetId="14">อ.วิเศษ!$A$1:$G$17</definedName>
    <definedName name="_xlnm.Print_Area" localSheetId="9">อ.สามโก้!$A$1:$G$15</definedName>
    <definedName name="_xlnm.Print_Titles" localSheetId="5">เกษตร!$1:$5</definedName>
    <definedName name="_xlnm.Print_Titles" localSheetId="7">เกษตรและสหกรณ์!$1:$5</definedName>
    <definedName name="_xlnm.Print_Titles" localSheetId="8">แขวงทางหลวง!$1:$5</definedName>
    <definedName name="_xlnm.Print_Titles" localSheetId="16">โยธา!$1:$5</definedName>
    <definedName name="_xlnm.Print_Titles" localSheetId="20">คุมประพฤติ!$1:$5</definedName>
    <definedName name="_xlnm.Print_Titles" localSheetId="25">'งบจังหวัด 2562 (y1)'!$1:$5</definedName>
    <definedName name="_xlnm.Print_Titles" localSheetId="17">ชลประทาน!$1:$5</definedName>
    <definedName name="_xlnm.Print_Titles" localSheetId="21">ตำรวจ!$1:$5</definedName>
    <definedName name="_xlnm.Print_Titles" localSheetId="18">ทรัพยากรธรรมชาติ!$1:$5</definedName>
    <definedName name="_xlnm.Print_Titles" localSheetId="6">ท่องเที่ยว!$1:$5</definedName>
    <definedName name="_xlnm.Print_Titles" localSheetId="4">ปกครอง!$1:$5</definedName>
    <definedName name="_xlnm.Print_Titles" localSheetId="3">ประมง!$1:$5</definedName>
    <definedName name="_xlnm.Print_Titles" localSheetId="19">พัฒนาชุมชน!$1:$5</definedName>
    <definedName name="_xlnm.Print_Titles" localSheetId="2">พาณิชย์!$1:$5</definedName>
    <definedName name="_xlnm.Print_Titles" localSheetId="0">ภาพรวมหน่วยงาน!$1:$4</definedName>
    <definedName name="_xlnm.Print_Titles" localSheetId="24">'รายละเอียดงบ 2562'!$1:$5</definedName>
    <definedName name="_xlnm.Print_Titles" localSheetId="23">ศอ.ปส.จ.อท.!$1:$5</definedName>
    <definedName name="_xlnm.Print_Titles" localSheetId="22">สวัสดิการ!$1:$5</definedName>
    <definedName name="_xlnm.Print_Titles" localSheetId="1">สาธารณสุข!$1:$5</definedName>
    <definedName name="_xlnm.Print_Titles" localSheetId="15">อ.เมือง!$1:$5</definedName>
    <definedName name="_xlnm.Print_Titles" localSheetId="10">อ.แสวงหา!$1:$5</definedName>
    <definedName name="_xlnm.Print_Titles" localSheetId="13">อ.โพธิ์ทอง!$1:$5</definedName>
    <definedName name="_xlnm.Print_Titles" localSheetId="11">อ.ไชโย!$1:$5</definedName>
    <definedName name="_xlnm.Print_Titles" localSheetId="12">อ.ป่าโมก!$1:$5</definedName>
    <definedName name="_xlnm.Print_Titles" localSheetId="14">อ.วิเศษ!$1:$5</definedName>
    <definedName name="_xlnm.Print_Titles" localSheetId="9">อ.สามโก้!$1:$5</definedName>
  </definedNames>
  <calcPr calcId="144525"/>
</workbook>
</file>

<file path=xl/calcChain.xml><?xml version="1.0" encoding="utf-8"?>
<calcChain xmlns="http://schemas.openxmlformats.org/spreadsheetml/2006/main">
  <c r="C29" i="26" l="1"/>
  <c r="D7" i="12"/>
  <c r="D28" i="26"/>
  <c r="D26" i="26"/>
  <c r="E23" i="26"/>
  <c r="E20" i="26"/>
  <c r="E13" i="26"/>
  <c r="G19" i="26"/>
  <c r="G20" i="26" s="1"/>
  <c r="G21" i="26" s="1"/>
  <c r="G22" i="26" s="1"/>
  <c r="G23" i="26" s="1"/>
  <c r="G24" i="26" s="1"/>
  <c r="G25" i="26" s="1"/>
  <c r="G26" i="26" s="1"/>
  <c r="G27" i="26" s="1"/>
  <c r="G28" i="26" s="1"/>
  <c r="G16" i="26"/>
  <c r="G17" i="26" s="1"/>
  <c r="G18" i="26" s="1"/>
  <c r="G14" i="26"/>
  <c r="G15" i="26" s="1"/>
  <c r="G13" i="26"/>
  <c r="E6" i="25"/>
  <c r="F6" i="25"/>
  <c r="E26" i="26" s="1"/>
  <c r="I9" i="25"/>
  <c r="I8" i="25"/>
  <c r="D8" i="25"/>
  <c r="D6" i="25" s="1"/>
  <c r="I6" i="25"/>
  <c r="I7" i="25" s="1"/>
  <c r="F6" i="24"/>
  <c r="I9" i="24"/>
  <c r="D9" i="24"/>
  <c r="D8" i="24" s="1"/>
  <c r="D6" i="24" s="1"/>
  <c r="I8" i="24"/>
  <c r="E8" i="24"/>
  <c r="E6" i="24" s="1"/>
  <c r="D23" i="26" s="1"/>
  <c r="C23" i="26" s="1"/>
  <c r="I6" i="24"/>
  <c r="I7" i="24" s="1"/>
  <c r="I16" i="23"/>
  <c r="D16" i="23"/>
  <c r="I15" i="23"/>
  <c r="F15" i="23"/>
  <c r="E15" i="23"/>
  <c r="E13" i="23" s="1"/>
  <c r="D15" i="23"/>
  <c r="D14" i="23"/>
  <c r="I13" i="23"/>
  <c r="I14" i="23" s="1"/>
  <c r="F13" i="23"/>
  <c r="D13" i="23"/>
  <c r="D12" i="23"/>
  <c r="D11" i="23" s="1"/>
  <c r="I12" i="23"/>
  <c r="I11" i="23"/>
  <c r="F11" i="23"/>
  <c r="E11" i="23"/>
  <c r="I10" i="23"/>
  <c r="D10" i="23"/>
  <c r="D9" i="23" s="1"/>
  <c r="D7" i="23" s="1"/>
  <c r="D6" i="23" s="1"/>
  <c r="F9" i="23"/>
  <c r="F7" i="23" s="1"/>
  <c r="F6" i="23" s="1"/>
  <c r="E21" i="26" s="1"/>
  <c r="E9" i="23"/>
  <c r="E7" i="23" s="1"/>
  <c r="E6" i="23" s="1"/>
  <c r="D21" i="26" s="1"/>
  <c r="C21" i="26" s="1"/>
  <c r="I7" i="23"/>
  <c r="I8" i="23" s="1"/>
  <c r="I9" i="23" s="1"/>
  <c r="F6" i="22"/>
  <c r="E28" i="26" s="1"/>
  <c r="I10" i="22"/>
  <c r="D10" i="22"/>
  <c r="I9" i="22"/>
  <c r="D9" i="22"/>
  <c r="I8" i="22"/>
  <c r="F8" i="22"/>
  <c r="E8" i="22"/>
  <c r="E6" i="22" s="1"/>
  <c r="D8" i="22"/>
  <c r="D6" i="22" s="1"/>
  <c r="D7" i="22"/>
  <c r="I6" i="22"/>
  <c r="I7" i="22" s="1"/>
  <c r="F6" i="21"/>
  <c r="E16" i="26" s="1"/>
  <c r="I9" i="21"/>
  <c r="D9" i="21"/>
  <c r="I8" i="21"/>
  <c r="E8" i="21"/>
  <c r="D8" i="21" s="1"/>
  <c r="D6" i="21" s="1"/>
  <c r="D7" i="21"/>
  <c r="I6" i="21"/>
  <c r="I7" i="21" s="1"/>
  <c r="E7" i="20"/>
  <c r="E9" i="20"/>
  <c r="F9" i="20"/>
  <c r="F7" i="20" s="1"/>
  <c r="F6" i="20" s="1"/>
  <c r="E18" i="26" s="1"/>
  <c r="D31" i="20"/>
  <c r="D34" i="20"/>
  <c r="I34" i="20"/>
  <c r="F33" i="20"/>
  <c r="F31" i="20" s="1"/>
  <c r="E33" i="20"/>
  <c r="E31" i="20" s="1"/>
  <c r="D33" i="20"/>
  <c r="I33" i="20"/>
  <c r="D32" i="20"/>
  <c r="I31" i="20"/>
  <c r="I32" i="20" s="1"/>
  <c r="I22" i="20"/>
  <c r="I23" i="20" s="1"/>
  <c r="I24" i="20" s="1"/>
  <c r="I29" i="20" s="1"/>
  <c r="I30" i="20" s="1"/>
  <c r="D22" i="20"/>
  <c r="I14" i="20"/>
  <c r="I15" i="20" s="1"/>
  <c r="I16" i="20" s="1"/>
  <c r="I21" i="20" s="1"/>
  <c r="D14" i="20"/>
  <c r="D10" i="20"/>
  <c r="I10" i="20"/>
  <c r="I11" i="20" s="1"/>
  <c r="I12" i="20" s="1"/>
  <c r="I13" i="20" s="1"/>
  <c r="I7" i="20"/>
  <c r="I8" i="20" s="1"/>
  <c r="I9" i="20" s="1"/>
  <c r="I9" i="19"/>
  <c r="F9" i="19"/>
  <c r="I8" i="19"/>
  <c r="F8" i="19"/>
  <c r="F6" i="19" s="1"/>
  <c r="E8" i="19"/>
  <c r="E6" i="19" s="1"/>
  <c r="D13" i="26" s="1"/>
  <c r="D8" i="19"/>
  <c r="D6" i="19" s="1"/>
  <c r="I6" i="19"/>
  <c r="I7" i="19" s="1"/>
  <c r="E7" i="17"/>
  <c r="D7" i="14"/>
  <c r="I15" i="18"/>
  <c r="D15" i="18"/>
  <c r="I14" i="18"/>
  <c r="D14" i="18"/>
  <c r="D13" i="18" s="1"/>
  <c r="D11" i="18" s="1"/>
  <c r="D6" i="18" s="1"/>
  <c r="F13" i="18"/>
  <c r="F11" i="18" s="1"/>
  <c r="E13" i="18"/>
  <c r="E11" i="18" s="1"/>
  <c r="I13" i="18"/>
  <c r="D12" i="18"/>
  <c r="I11" i="18"/>
  <c r="I12" i="18" s="1"/>
  <c r="I10" i="18"/>
  <c r="F10" i="18"/>
  <c r="I9" i="18"/>
  <c r="F9" i="18"/>
  <c r="F7" i="18" s="1"/>
  <c r="F6" i="18" s="1"/>
  <c r="E12" i="26" s="1"/>
  <c r="E9" i="18"/>
  <c r="D9" i="18"/>
  <c r="D7" i="18" s="1"/>
  <c r="I7" i="18"/>
  <c r="I8" i="18" s="1"/>
  <c r="E7" i="18"/>
  <c r="E6" i="18" s="1"/>
  <c r="D12" i="26" s="1"/>
  <c r="C12" i="26" s="1"/>
  <c r="F12" i="17"/>
  <c r="D15" i="17"/>
  <c r="I15" i="17"/>
  <c r="F14" i="17"/>
  <c r="E14" i="17"/>
  <c r="E12" i="17" s="1"/>
  <c r="D14" i="17"/>
  <c r="D12" i="17" s="1"/>
  <c r="I14" i="17"/>
  <c r="D13" i="17"/>
  <c r="I12" i="17"/>
  <c r="I13" i="17" s="1"/>
  <c r="F11" i="17"/>
  <c r="I10" i="17"/>
  <c r="I11" i="17" s="1"/>
  <c r="F10" i="17"/>
  <c r="I9" i="17"/>
  <c r="F9" i="17"/>
  <c r="F7" i="17" s="1"/>
  <c r="F6" i="17" s="1"/>
  <c r="E11" i="26" s="1"/>
  <c r="E9" i="17"/>
  <c r="D9" i="17"/>
  <c r="D7" i="17" s="1"/>
  <c r="D6" i="17" s="1"/>
  <c r="I7" i="17"/>
  <c r="I8" i="17" s="1"/>
  <c r="D6" i="16"/>
  <c r="F12" i="14"/>
  <c r="I10" i="16"/>
  <c r="D10" i="16"/>
  <c r="I9" i="16"/>
  <c r="F9" i="16"/>
  <c r="I8" i="16"/>
  <c r="F8" i="16"/>
  <c r="F6" i="16" s="1"/>
  <c r="E14" i="26" s="1"/>
  <c r="E8" i="16"/>
  <c r="E6" i="16" s="1"/>
  <c r="D14" i="26" s="1"/>
  <c r="C14" i="26" s="1"/>
  <c r="D8" i="16"/>
  <c r="I6" i="16"/>
  <c r="I7" i="16" s="1"/>
  <c r="I8" i="15"/>
  <c r="F8" i="15"/>
  <c r="I7" i="15"/>
  <c r="F7" i="15"/>
  <c r="F6" i="15" s="1"/>
  <c r="E24" i="26" s="1"/>
  <c r="E7" i="15"/>
  <c r="E6" i="15" s="1"/>
  <c r="D24" i="26" s="1"/>
  <c r="D7" i="15"/>
  <c r="D6" i="15" s="1"/>
  <c r="I6" i="15"/>
  <c r="D17" i="14"/>
  <c r="I16" i="14"/>
  <c r="I17" i="14" s="1"/>
  <c r="D16" i="14"/>
  <c r="I15" i="14"/>
  <c r="D15" i="14"/>
  <c r="D14" i="14" s="1"/>
  <c r="D12" i="14" s="1"/>
  <c r="F14" i="14"/>
  <c r="E14" i="14"/>
  <c r="E12" i="14" s="1"/>
  <c r="I14" i="14"/>
  <c r="D13" i="14"/>
  <c r="I12" i="14"/>
  <c r="I13" i="14" s="1"/>
  <c r="F11" i="14"/>
  <c r="I10" i="14"/>
  <c r="I11" i="14" s="1"/>
  <c r="F10" i="14"/>
  <c r="I9" i="14"/>
  <c r="F9" i="14"/>
  <c r="F7" i="14" s="1"/>
  <c r="F6" i="14" s="1"/>
  <c r="E10" i="26" s="1"/>
  <c r="E9" i="14"/>
  <c r="E7" i="14" s="1"/>
  <c r="E6" i="14" s="1"/>
  <c r="D10" i="26" s="1"/>
  <c r="D9" i="14"/>
  <c r="I7" i="14"/>
  <c r="I8" i="14" s="1"/>
  <c r="E9" i="13"/>
  <c r="E7" i="13" s="1"/>
  <c r="E6" i="13" s="1"/>
  <c r="D9" i="26" s="1"/>
  <c r="F14" i="13"/>
  <c r="I14" i="13"/>
  <c r="D21" i="13"/>
  <c r="I21" i="13"/>
  <c r="D20" i="13"/>
  <c r="D19" i="13"/>
  <c r="I19" i="13"/>
  <c r="I20" i="13" s="1"/>
  <c r="I18" i="13"/>
  <c r="D18" i="13"/>
  <c r="F17" i="13"/>
  <c r="F15" i="13" s="1"/>
  <c r="E17" i="13"/>
  <c r="E15" i="13" s="1"/>
  <c r="I17" i="13"/>
  <c r="I15" i="13"/>
  <c r="I16" i="13" s="1"/>
  <c r="F13" i="13"/>
  <c r="F9" i="13" s="1"/>
  <c r="F7" i="13" s="1"/>
  <c r="F6" i="13" s="1"/>
  <c r="E9" i="26" s="1"/>
  <c r="D12" i="13"/>
  <c r="I11" i="13"/>
  <c r="I12" i="13" s="1"/>
  <c r="I13" i="13" s="1"/>
  <c r="F11" i="13"/>
  <c r="I10" i="13"/>
  <c r="D10" i="13"/>
  <c r="D9" i="13" s="1"/>
  <c r="D7" i="13" s="1"/>
  <c r="I9" i="13"/>
  <c r="I7" i="13"/>
  <c r="I8" i="13" s="1"/>
  <c r="E15" i="12"/>
  <c r="D18" i="12"/>
  <c r="D17" i="12" s="1"/>
  <c r="D15" i="12" s="1"/>
  <c r="I18" i="12"/>
  <c r="F17" i="12"/>
  <c r="F15" i="12" s="1"/>
  <c r="E17" i="12"/>
  <c r="I17" i="12"/>
  <c r="D16" i="12"/>
  <c r="I15" i="12"/>
  <c r="I16" i="12" s="1"/>
  <c r="D14" i="12"/>
  <c r="I13" i="12"/>
  <c r="I14" i="12" s="1"/>
  <c r="D13" i="12"/>
  <c r="D12" i="12" s="1"/>
  <c r="F12" i="12"/>
  <c r="E12" i="12"/>
  <c r="I12" i="12"/>
  <c r="D11" i="12"/>
  <c r="I10" i="12"/>
  <c r="I11" i="12" s="1"/>
  <c r="F10" i="12"/>
  <c r="I9" i="12"/>
  <c r="F9" i="12"/>
  <c r="F7" i="12" s="1"/>
  <c r="F6" i="12" s="1"/>
  <c r="E8" i="26" s="1"/>
  <c r="E9" i="12"/>
  <c r="E7" i="12" s="1"/>
  <c r="E6" i="12" s="1"/>
  <c r="D8" i="26" s="1"/>
  <c r="D9" i="12"/>
  <c r="I7" i="12"/>
  <c r="I8" i="12" s="1"/>
  <c r="D7" i="11"/>
  <c r="D6" i="11" s="1"/>
  <c r="D17" i="11"/>
  <c r="D16" i="11"/>
  <c r="I16" i="11"/>
  <c r="I17" i="11" s="1"/>
  <c r="F15" i="11"/>
  <c r="F13" i="11" s="1"/>
  <c r="E15" i="11"/>
  <c r="E13" i="11" s="1"/>
  <c r="D15" i="11"/>
  <c r="D13" i="11" s="1"/>
  <c r="I15" i="11"/>
  <c r="D14" i="11"/>
  <c r="I13" i="11"/>
  <c r="I14" i="11" s="1"/>
  <c r="D12" i="11"/>
  <c r="D9" i="11" s="1"/>
  <c r="D11" i="11"/>
  <c r="I10" i="11"/>
  <c r="I11" i="11" s="1"/>
  <c r="I12" i="11" s="1"/>
  <c r="F10" i="11"/>
  <c r="I9" i="11"/>
  <c r="F9" i="11"/>
  <c r="F7" i="11" s="1"/>
  <c r="E9" i="11"/>
  <c r="E7" i="11" s="1"/>
  <c r="E6" i="11" s="1"/>
  <c r="D7" i="26" s="1"/>
  <c r="I7" i="11"/>
  <c r="I8" i="11" s="1"/>
  <c r="F14" i="10"/>
  <c r="F13" i="10"/>
  <c r="I13" i="10"/>
  <c r="I14" i="10" s="1"/>
  <c r="F12" i="10"/>
  <c r="F6" i="10" s="1"/>
  <c r="E6" i="26" s="1"/>
  <c r="E12" i="10"/>
  <c r="D12" i="10"/>
  <c r="I12" i="10"/>
  <c r="D11" i="10"/>
  <c r="D8" i="10" s="1"/>
  <c r="D6" i="10" s="1"/>
  <c r="D10" i="10"/>
  <c r="I9" i="10"/>
  <c r="I10" i="10" s="1"/>
  <c r="I11" i="10" s="1"/>
  <c r="F9" i="10"/>
  <c r="I8" i="10"/>
  <c r="F8" i="10"/>
  <c r="E8" i="10"/>
  <c r="I6" i="10"/>
  <c r="I7" i="10" s="1"/>
  <c r="E6" i="10"/>
  <c r="D6" i="26" s="1"/>
  <c r="E6" i="9"/>
  <c r="D20" i="26" s="1"/>
  <c r="C20" i="26" s="1"/>
  <c r="F6" i="9"/>
  <c r="D11" i="9"/>
  <c r="D10" i="9"/>
  <c r="I9" i="9"/>
  <c r="I10" i="9" s="1"/>
  <c r="I11" i="9" s="1"/>
  <c r="D9" i="9"/>
  <c r="D8" i="9" s="1"/>
  <c r="D6" i="9" s="1"/>
  <c r="E8" i="9"/>
  <c r="I8" i="9"/>
  <c r="I6" i="9"/>
  <c r="I7" i="9" s="1"/>
  <c r="E7" i="8"/>
  <c r="E6" i="8" s="1"/>
  <c r="D22" i="26" s="1"/>
  <c r="D14" i="8"/>
  <c r="I14" i="8"/>
  <c r="I13" i="8"/>
  <c r="F13" i="8"/>
  <c r="F11" i="8" s="1"/>
  <c r="E13" i="8"/>
  <c r="E11" i="8" s="1"/>
  <c r="I11" i="8"/>
  <c r="I12" i="8" s="1"/>
  <c r="I10" i="8"/>
  <c r="D10" i="8"/>
  <c r="I9" i="8"/>
  <c r="F9" i="8"/>
  <c r="F7" i="8" s="1"/>
  <c r="F6" i="8" s="1"/>
  <c r="E22" i="26" s="1"/>
  <c r="E9" i="8"/>
  <c r="D9" i="8"/>
  <c r="D7" i="8" s="1"/>
  <c r="I7" i="8"/>
  <c r="I8" i="8" s="1"/>
  <c r="E6" i="7"/>
  <c r="D19" i="26" s="1"/>
  <c r="I9" i="7"/>
  <c r="D9" i="7"/>
  <c r="D8" i="7" s="1"/>
  <c r="D6" i="7" s="1"/>
  <c r="F8" i="7"/>
  <c r="F6" i="7" s="1"/>
  <c r="E19" i="26" s="1"/>
  <c r="E8" i="7"/>
  <c r="I6" i="7"/>
  <c r="I7" i="7" s="1"/>
  <c r="I8" i="7" s="1"/>
  <c r="I9" i="6"/>
  <c r="D9" i="6"/>
  <c r="F8" i="6"/>
  <c r="F6" i="6" s="1"/>
  <c r="E27" i="26" s="1"/>
  <c r="E8" i="6"/>
  <c r="E6" i="6" s="1"/>
  <c r="D27" i="26" s="1"/>
  <c r="C27" i="26" s="1"/>
  <c r="D8" i="6"/>
  <c r="D6" i="6" s="1"/>
  <c r="I6" i="6"/>
  <c r="I7" i="6" s="1"/>
  <c r="I8" i="6" s="1"/>
  <c r="D6" i="5"/>
  <c r="D9" i="5"/>
  <c r="I9" i="5"/>
  <c r="F8" i="5"/>
  <c r="F6" i="5" s="1"/>
  <c r="E25" i="26" s="1"/>
  <c r="E8" i="5"/>
  <c r="E6" i="5" s="1"/>
  <c r="D25" i="26" s="1"/>
  <c r="D8" i="5"/>
  <c r="E6" i="4"/>
  <c r="D15" i="26" s="1"/>
  <c r="E8" i="4"/>
  <c r="F8" i="4"/>
  <c r="F6" i="4" s="1"/>
  <c r="E15" i="26" s="1"/>
  <c r="I10" i="4"/>
  <c r="D10" i="4"/>
  <c r="D9" i="4"/>
  <c r="D8" i="4" s="1"/>
  <c r="D6" i="4" s="1"/>
  <c r="D11" i="3"/>
  <c r="D10" i="3"/>
  <c r="D9" i="3"/>
  <c r="I8" i="3"/>
  <c r="I9" i="3" s="1"/>
  <c r="I10" i="3" s="1"/>
  <c r="I11" i="3" s="1"/>
  <c r="F8" i="3"/>
  <c r="F6" i="3" s="1"/>
  <c r="E17" i="26" s="1"/>
  <c r="E8" i="3"/>
  <c r="E6" i="3" s="1"/>
  <c r="D17" i="26" s="1"/>
  <c r="C17" i="26" s="1"/>
  <c r="I6" i="3"/>
  <c r="I7" i="3" s="1"/>
  <c r="E116" i="2"/>
  <c r="D115" i="2"/>
  <c r="I114" i="2"/>
  <c r="I115" i="2" s="1"/>
  <c r="D114" i="2"/>
  <c r="D113" i="2"/>
  <c r="D112" i="2"/>
  <c r="D111" i="2"/>
  <c r="D110" i="2"/>
  <c r="I109" i="2"/>
  <c r="I110" i="2" s="1"/>
  <c r="I111" i="2" s="1"/>
  <c r="I112" i="2" s="1"/>
  <c r="I113" i="2" s="1"/>
  <c r="D109" i="2"/>
  <c r="D108" i="2"/>
  <c r="D107" i="2"/>
  <c r="D106" i="2"/>
  <c r="D105" i="2"/>
  <c r="D104" i="2"/>
  <c r="D103" i="2"/>
  <c r="D102" i="2"/>
  <c r="D101" i="2"/>
  <c r="D100" i="2"/>
  <c r="D99" i="2"/>
  <c r="F98" i="2"/>
  <c r="E98" i="2"/>
  <c r="D98" i="2"/>
  <c r="D97" i="2"/>
  <c r="D96" i="2"/>
  <c r="I95" i="2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E95" i="2"/>
  <c r="D95" i="2" s="1"/>
  <c r="D93" i="2" s="1"/>
  <c r="D94" i="2"/>
  <c r="I93" i="2"/>
  <c r="I94" i="2" s="1"/>
  <c r="F93" i="2"/>
  <c r="D92" i="2"/>
  <c r="D90" i="2" s="1"/>
  <c r="D91" i="2"/>
  <c r="E90" i="2"/>
  <c r="D89" i="2"/>
  <c r="D88" i="2"/>
  <c r="D87" i="2"/>
  <c r="D86" i="2"/>
  <c r="D85" i="2"/>
  <c r="I84" i="2"/>
  <c r="I85" i="2" s="1"/>
  <c r="I86" i="2" s="1"/>
  <c r="I87" i="2" s="1"/>
  <c r="I88" i="2" s="1"/>
  <c r="I89" i="2" s="1"/>
  <c r="I90" i="2" s="1"/>
  <c r="I91" i="2" s="1"/>
  <c r="I92" i="2" s="1"/>
  <c r="I83" i="2"/>
  <c r="F83" i="2"/>
  <c r="E83" i="2"/>
  <c r="D83" i="2"/>
  <c r="I82" i="2"/>
  <c r="D80" i="2"/>
  <c r="I71" i="2"/>
  <c r="I72" i="2" s="1"/>
  <c r="I73" i="2" s="1"/>
  <c r="I78" i="2" s="1"/>
  <c r="I79" i="2" s="1"/>
  <c r="I80" i="2" s="1"/>
  <c r="I81" i="2" s="1"/>
  <c r="D71" i="2"/>
  <c r="I63" i="2"/>
  <c r="I64" i="2" s="1"/>
  <c r="I65" i="2" s="1"/>
  <c r="I70" i="2" s="1"/>
  <c r="D63" i="2"/>
  <c r="D59" i="2"/>
  <c r="D58" i="2"/>
  <c r="F56" i="2"/>
  <c r="F54" i="2" s="1"/>
  <c r="E56" i="2"/>
  <c r="D53" i="2"/>
  <c r="D52" i="2"/>
  <c r="D49" i="2" s="1"/>
  <c r="D51" i="2"/>
  <c r="E49" i="2"/>
  <c r="D48" i="2"/>
  <c r="I47" i="2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D47" i="2"/>
  <c r="I46" i="2"/>
  <c r="D46" i="2"/>
  <c r="D40" i="2" s="1"/>
  <c r="I45" i="2"/>
  <c r="F45" i="2"/>
  <c r="F44" i="2"/>
  <c r="F43" i="2"/>
  <c r="F42" i="2"/>
  <c r="E40" i="2"/>
  <c r="I39" i="2"/>
  <c r="I40" i="2" s="1"/>
  <c r="I41" i="2" s="1"/>
  <c r="I42" i="2" s="1"/>
  <c r="I43" i="2" s="1"/>
  <c r="I44" i="2" s="1"/>
  <c r="F39" i="2"/>
  <c r="I38" i="2"/>
  <c r="F38" i="2"/>
  <c r="I37" i="2"/>
  <c r="F37" i="2"/>
  <c r="F36" i="2"/>
  <c r="I35" i="2"/>
  <c r="I36" i="2" s="1"/>
  <c r="F35" i="2"/>
  <c r="F34" i="2"/>
  <c r="I33" i="2"/>
  <c r="I34" i="2" s="1"/>
  <c r="F33" i="2"/>
  <c r="F32" i="2"/>
  <c r="D31" i="2"/>
  <c r="I30" i="2"/>
  <c r="I31" i="2" s="1"/>
  <c r="I32" i="2" s="1"/>
  <c r="F30" i="2"/>
  <c r="D29" i="2"/>
  <c r="D28" i="2"/>
  <c r="F27" i="2"/>
  <c r="D26" i="2"/>
  <c r="D25" i="2"/>
  <c r="F24" i="2"/>
  <c r="D23" i="2"/>
  <c r="D22" i="2"/>
  <c r="F21" i="2"/>
  <c r="I20" i="2"/>
  <c r="I21" i="2" s="1"/>
  <c r="I22" i="2" s="1"/>
  <c r="I23" i="2" s="1"/>
  <c r="I24" i="2" s="1"/>
  <c r="I25" i="2" s="1"/>
  <c r="I26" i="2" s="1"/>
  <c r="I27" i="2" s="1"/>
  <c r="I28" i="2" s="1"/>
  <c r="I29" i="2" s="1"/>
  <c r="I19" i="2"/>
  <c r="F19" i="2"/>
  <c r="E19" i="2"/>
  <c r="D19" i="2"/>
  <c r="D18" i="2"/>
  <c r="D16" i="2" s="1"/>
  <c r="I16" i="2"/>
  <c r="I17" i="2" s="1"/>
  <c r="I18" i="2" s="1"/>
  <c r="F16" i="2"/>
  <c r="E16" i="2"/>
  <c r="E7" i="2" s="1"/>
  <c r="D15" i="2"/>
  <c r="I14" i="2"/>
  <c r="I15" i="2" s="1"/>
  <c r="D14" i="2"/>
  <c r="I13" i="2"/>
  <c r="D13" i="2"/>
  <c r="D12" i="2"/>
  <c r="D11" i="2"/>
  <c r="F9" i="2"/>
  <c r="E9" i="2"/>
  <c r="D9" i="2"/>
  <c r="C9" i="26" l="1"/>
  <c r="C15" i="26"/>
  <c r="C25" i="26"/>
  <c r="C19" i="26"/>
  <c r="C22" i="26"/>
  <c r="F6" i="11"/>
  <c r="E7" i="26" s="1"/>
  <c r="C7" i="26" s="1"/>
  <c r="C10" i="26"/>
  <c r="C24" i="26"/>
  <c r="D6" i="14"/>
  <c r="E6" i="17"/>
  <c r="D11" i="26" s="1"/>
  <c r="C11" i="26" s="1"/>
  <c r="C26" i="26"/>
  <c r="C28" i="26"/>
  <c r="F40" i="2"/>
  <c r="E54" i="2"/>
  <c r="D56" i="2"/>
  <c r="D54" i="2" s="1"/>
  <c r="E93" i="2"/>
  <c r="D9" i="20"/>
  <c r="D7" i="20" s="1"/>
  <c r="D6" i="20" s="1"/>
  <c r="E6" i="20"/>
  <c r="D18" i="26" s="1"/>
  <c r="C18" i="26" s="1"/>
  <c r="D6" i="12"/>
  <c r="D17" i="13"/>
  <c r="D15" i="13" s="1"/>
  <c r="D6" i="13" s="1"/>
  <c r="C8" i="26"/>
  <c r="D5" i="26"/>
  <c r="D30" i="26" s="1"/>
  <c r="C13" i="26"/>
  <c r="C6" i="26"/>
  <c r="E6" i="21"/>
  <c r="D16" i="26" s="1"/>
  <c r="C16" i="26" s="1"/>
  <c r="D13" i="8"/>
  <c r="D11" i="8" s="1"/>
  <c r="D6" i="8" s="1"/>
  <c r="D8" i="3"/>
  <c r="D6" i="3" s="1"/>
  <c r="I6" i="5"/>
  <c r="I7" i="5" s="1"/>
  <c r="I8" i="5" s="1"/>
  <c r="D7" i="2"/>
  <c r="D6" i="2" s="1"/>
  <c r="F7" i="2"/>
  <c r="F6" i="2" s="1"/>
  <c r="F117" i="2" s="1"/>
  <c r="C18" i="1"/>
  <c r="C5" i="26" l="1"/>
  <c r="C30" i="26" s="1"/>
  <c r="E6" i="2"/>
  <c r="E117" i="2" s="1"/>
  <c r="E5" i="26"/>
  <c r="E30" i="26" s="1"/>
  <c r="G6" i="26"/>
  <c r="G7" i="26" s="1"/>
  <c r="G8" i="26" s="1"/>
  <c r="G9" i="26" s="1"/>
  <c r="G10" i="26" s="1"/>
  <c r="G11" i="26" s="1"/>
  <c r="G12" i="26" s="1"/>
  <c r="I6" i="4"/>
  <c r="I7" i="4" s="1"/>
  <c r="I8" i="4" s="1"/>
  <c r="I9" i="4" s="1"/>
  <c r="D117" i="2"/>
  <c r="I6" i="2"/>
  <c r="I7" i="2" s="1"/>
  <c r="I8" i="2" s="1"/>
  <c r="I9" i="2" s="1"/>
  <c r="I10" i="2" s="1"/>
  <c r="I11" i="2" s="1"/>
  <c r="I12" i="2" s="1"/>
  <c r="C80" i="1"/>
  <c r="D90" i="1" l="1"/>
  <c r="D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E98" i="1"/>
  <c r="E93" i="1" s="1"/>
  <c r="D98" i="1"/>
  <c r="C97" i="1"/>
  <c r="C96" i="1"/>
  <c r="D95" i="1"/>
  <c r="C95" i="1" s="1"/>
  <c r="C94" i="1"/>
  <c r="C92" i="1"/>
  <c r="C90" i="1" s="1"/>
  <c r="C91" i="1"/>
  <c r="C89" i="1"/>
  <c r="C88" i="1"/>
  <c r="C87" i="1"/>
  <c r="C86" i="1"/>
  <c r="C85" i="1"/>
  <c r="E83" i="1"/>
  <c r="D83" i="1"/>
  <c r="C71" i="1"/>
  <c r="C63" i="1"/>
  <c r="C59" i="1"/>
  <c r="C58" i="1"/>
  <c r="E56" i="1"/>
  <c r="D56" i="1"/>
  <c r="E54" i="1"/>
  <c r="C53" i="1"/>
  <c r="C52" i="1"/>
  <c r="C51" i="1"/>
  <c r="D49" i="1"/>
  <c r="C48" i="1"/>
  <c r="C47" i="1"/>
  <c r="C46" i="1"/>
  <c r="E45" i="1"/>
  <c r="E44" i="1"/>
  <c r="E43" i="1"/>
  <c r="E42" i="1"/>
  <c r="D40" i="1"/>
  <c r="E39" i="1"/>
  <c r="E38" i="1"/>
  <c r="E37" i="1"/>
  <c r="E36" i="1"/>
  <c r="E35" i="1"/>
  <c r="E34" i="1"/>
  <c r="E33" i="1"/>
  <c r="E32" i="1"/>
  <c r="C31" i="1"/>
  <c r="E30" i="1"/>
  <c r="C29" i="1"/>
  <c r="C28" i="1"/>
  <c r="E27" i="1"/>
  <c r="C26" i="1"/>
  <c r="C25" i="1"/>
  <c r="E24" i="1"/>
  <c r="C23" i="1"/>
  <c r="C22" i="1"/>
  <c r="E21" i="1"/>
  <c r="D19" i="1"/>
  <c r="E16" i="1"/>
  <c r="D16" i="1"/>
  <c r="C16" i="1"/>
  <c r="C15" i="1"/>
  <c r="C14" i="1"/>
  <c r="C13" i="1"/>
  <c r="C12" i="1"/>
  <c r="C11" i="1"/>
  <c r="E9" i="1"/>
  <c r="D9" i="1"/>
  <c r="D7" i="1" s="1"/>
  <c r="C40" i="1" l="1"/>
  <c r="E40" i="1"/>
  <c r="C98" i="1"/>
  <c r="C93" i="1" s="1"/>
  <c r="D93" i="1"/>
  <c r="C19" i="1"/>
  <c r="C56" i="1"/>
  <c r="C49" i="1"/>
  <c r="C9" i="1"/>
  <c r="D54" i="1"/>
  <c r="C83" i="1"/>
  <c r="C54" i="1" s="1"/>
  <c r="E19" i="1"/>
  <c r="E7" i="1" l="1"/>
  <c r="E6" i="1" s="1"/>
  <c r="E117" i="1" s="1"/>
  <c r="C7" i="1"/>
  <c r="D6" i="1"/>
  <c r="D117" i="1" s="1"/>
  <c r="C6" i="1"/>
  <c r="C117" i="1" s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70" i="1" s="1"/>
  <c r="H71" i="1" s="1"/>
  <c r="H72" i="1" s="1"/>
  <c r="H73" i="1" s="1"/>
  <c r="H78" i="1" s="1"/>
  <c r="H79" i="1" s="1"/>
  <c r="H82" i="1" l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80" i="1"/>
  <c r="H81" i="1" s="1"/>
</calcChain>
</file>

<file path=xl/sharedStrings.xml><?xml version="1.0" encoding="utf-8"?>
<sst xmlns="http://schemas.openxmlformats.org/spreadsheetml/2006/main" count="837" uniqueCount="190">
  <si>
    <t>โครงการตามแผนปฏิบัติราชการประจำปี พ.ศ. 2562 ของจังหวัดอ่างทอง</t>
  </si>
  <si>
    <t>ประเด็นยุทธศาสตร์/
โครงการตามแผนพัฒนาจังหวัด</t>
  </si>
  <si>
    <t>หน่วยดำเนินการ</t>
  </si>
  <si>
    <t>รวม</t>
  </si>
  <si>
    <t>งบดำเนินงาน</t>
  </si>
  <si>
    <t>งบลงทุน</t>
  </si>
  <si>
    <t>รวม 3 ประเด็นยุทธศาสตร์</t>
  </si>
  <si>
    <t>โครงการส่งเสริมและพัฒนาจังหวัดอ่างทองให้เป็นเมืองน่าอยู่ 
สู่สังคมมั่นคง และเป็นสุข</t>
  </si>
  <si>
    <t>กลยุทธ์ : พัฒนาคุณภาพชีวิตและครอบครัว</t>
  </si>
  <si>
    <t>ป้องกันและแก้ไขปัญหายาเสพติด (No place For Drug)</t>
  </si>
  <si>
    <t>ตำรวจภูธรจังหวัดอ่างทอง</t>
  </si>
  <si>
    <t>ขับเคลื่อนชมรม To be number one จังหวัดอ่างทอง</t>
  </si>
  <si>
    <t>ศอ.ปส.จ.อท</t>
  </si>
  <si>
    <t>ค่ายปรับเปลี่ยนพฤติกรรม (ศูนย์ขวัญแผ่นดิน)</t>
  </si>
  <si>
    <t>ศอ.ปส.จ.อท.</t>
  </si>
  <si>
    <t>สนง.คุมประพฤติจังหวัด</t>
  </si>
  <si>
    <t>ป้องกันและแก้ไขปัญหายาเสพติดในสถานประกอบการ</t>
  </si>
  <si>
    <t>สนง.สวัสดิการและคุ้มครองแรงงานจังหวัดอ่างทอง</t>
  </si>
  <si>
    <t>สนง.สาธารณสุขจังหวัด</t>
  </si>
  <si>
    <t>พอเพียงเพื่อพ่อ</t>
  </si>
  <si>
    <t>สนง.พัฒนาชุมชนจังหวัด</t>
  </si>
  <si>
    <t>กลยุทธ์ : พัฒนาโครงสร้างพื้นฐานและสิ่งอำนวยความสะดวก</t>
  </si>
  <si>
    <t>อ.เมืองอ่างทอง 
(เทศบาลเมืองอ่างทอง)</t>
  </si>
  <si>
    <t>อ.เมืองอ่างทอง</t>
  </si>
  <si>
    <t>อ..เมืองอ่างทอง</t>
  </si>
  <si>
    <t>อ.วิเศษชัยชาญ 
(อบจ.อ่างทอง)</t>
  </si>
  <si>
    <t>อ.วิเศษชัยชาญ 
(ทต.ไผ่ดำพัฒนา)</t>
  </si>
  <si>
    <t>อ.วิเศษชัยชาญ</t>
  </si>
  <si>
    <t>อ..โพธิ์ทอง</t>
  </si>
  <si>
    <t>อ.โพธิ์ทอง (ทต.รำมะสัก)</t>
  </si>
  <si>
    <t>อ.ป่าโมก (อบต.เอกราช)</t>
  </si>
  <si>
    <t>อ.ป่าโมก (อบต.บางเสด็จ)</t>
  </si>
  <si>
    <t>อ.ป่าโมก (อบต.โรงช้าง)</t>
  </si>
  <si>
    <t>อ.ป่าโมก (อบต.สายทอง)</t>
  </si>
  <si>
    <t>อ.ไชโย</t>
  </si>
  <si>
    <t>ก่อสร้างระบบประปาหมู่บ้านแบบบาดาลขนาดใหญ่ หมู่ 6 ตำบลเทวราช อำเภอไชโย จังหวัดอ่างทอง</t>
  </si>
  <si>
    <t>อ..สามโก้</t>
  </si>
  <si>
    <t>อ.แสวงหา (อบจ.อ่างทอง)</t>
  </si>
  <si>
    <t>แขวงทางหลวงอ่างทอง</t>
  </si>
  <si>
    <t>กลยุทธ์ : ส่งเสริมความสมดุลของทรัพยากรธรรมชาติและสิ่งแวดล้อม</t>
  </si>
  <si>
    <t>สนง.โยธาธิการและผังเมือง
จังหวัด</t>
  </si>
  <si>
    <t>โครงการชลประทาน</t>
  </si>
  <si>
    <t>บริหารจัดการขยะและของเสียอันตรายอย่างมีส่วนร่วม</t>
  </si>
  <si>
    <t>สนง.ทรัพยากรธรรมชาติ
และสิ่งแวดล้อมจังหวัด</t>
  </si>
  <si>
    <t>ป้องกันและแก้ไขปัญหาคุณภาพน้ำในแหล่งน้ำธรรมชาติ</t>
  </si>
  <si>
    <t>เพิ่มพื้นที่สีเขียวในจังหวัดอ่างทอง</t>
  </si>
  <si>
    <t>ประเด็นยุทธศาสตร์ที่ 2 พัฒนาผลิตภัณฑ์สู่ระดับมาตรฐานสากล</t>
  </si>
  <si>
    <t>โครงการส่งเสริมและพัฒนาการผลิตสินค้าเกษตรและผลิตภัณฑ์ชุมชนสู่มาตรฐานสากล</t>
  </si>
  <si>
    <t>กิจกรรมหลักที่ 1 พัฒนาปัจจัยพื้นฐานผลิตภัณฑ์</t>
  </si>
  <si>
    <t>กลยุทธ์ : พัฒนาปัจจัยพื้นฐานเพื่อการผลิต</t>
  </si>
  <si>
    <t>ส่งเสริมและพัฒนาการเพาะเลี้ยงสัตว์น้ำจืดสู่มาตรฐาน (GAP)</t>
  </si>
  <si>
    <t>สนง.ประมงจังหวัด</t>
  </si>
  <si>
    <t>ส่งเสริมและพัฒนาฟาร์มตัวอย่างตามพระราชดำริในสมเด็จพระนางเจ้าสิริกิติ์ฯ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</si>
  <si>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>สนง.เกษตรและสหกรณ์จังหวัดอ่างทอง</t>
  </si>
  <si>
    <t>สนง.เกษตรและสหกรณ์จังหวัด</t>
  </si>
  <si>
    <t xml:space="preserve">ส่งเสริมและพัฒนาฟาร์มตัวอย่างตามพระราชดำริในสมเด็จพระนางเจ้าสิริกิติ์ ฯ พระบรมราชินีนาถ หนองระหารจีน ตำบลบ้านอิฐ อำเภอเมืองอ่างทอง จังหวัดอ่างทอง </t>
  </si>
  <si>
    <t>กิจกรรมหลักที่ 2 พัฒนาศักยภาพบุคคลากรด้านการเกษตร
และผู้ประกอบการ</t>
  </si>
  <si>
    <t>กลยุทธ์ : พัฒนาศักยภาพเกษตรกร/ ผู้ประกอบการ</t>
  </si>
  <si>
    <t>สนง.เกษตรจังหวัด</t>
  </si>
  <si>
    <t>กิจกรรมอาหารสดปลอดภัยไร้สารปนเปื้อนอันตราย</t>
  </si>
  <si>
    <t xml:space="preserve">กิจกรรมหลักที่ 3 ยกระดับคุณภาพสินค้าการเกษตร
และการแปรรูป
</t>
  </si>
  <si>
    <t>กลยุทธ์ : ยกระดับคุณภาพสินค้าเกษตรและการแปรรูป</t>
  </si>
  <si>
    <t>สนับสนุนการดำเนินงานของศพก./แปลงใหญ่ จังหวัดอ่างทอง</t>
  </si>
  <si>
    <t>สนับสนุนการดำเนินงาน ร.ร.เกษตรกรไม้ผล และ ร.ร.พืชผัก เพื่อให้เกษตรกรผลิตไม้ผลอย่างปลอดภัย</t>
  </si>
  <si>
    <t>ตรวจรับรองมาตรฐานพืชปลอดภัย</t>
  </si>
  <si>
    <t>ส่งเสริมและพัฒนาการแปรรูปและผลิตภัณฑ์สู่มาตรฐาน</t>
  </si>
  <si>
    <t>พัฒนาศักยภาพผู้ประกอบการผลิตภัณฑ์ชุมชน</t>
  </si>
  <si>
    <t>กิจกรรมหลักที่ 4 พัฒนาช่องทางการตลาด</t>
  </si>
  <si>
    <t>กลยุทธ์ : พัฒนาระบบการตลาดและการประชาสัมพันธ์</t>
  </si>
  <si>
    <t>การพัฒนาศักยภาพและเพิ่มขีดความสามารถให้แก่เกษตรกร/ผู้ประกอบการผลิตภัณฑ์สินค้าปลอดภัย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</si>
  <si>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</si>
  <si>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</si>
  <si>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โครงการท่องเที่ยวเชิงวัฒนธรรมจังหวัดอ่างทอง</t>
  </si>
  <si>
    <t>กลยุทธ์ : พัฒนาศักยภาพบุคลากรการท่องเที่ยว</t>
  </si>
  <si>
    <t>พัฒนาเครือข่ายการท่องเที่ยวชุมชนอย่างสร้างสรรค์</t>
  </si>
  <si>
    <t>สนง.การท่องเที่ยวและกีฬาจังหวัด</t>
  </si>
  <si>
    <t>กลยุทธ์ : พัฒนาผลิตภัณฑ์และกิจกรรมการท่องเที่ยว</t>
  </si>
  <si>
    <t>งานแข่งขันเรือพาย</t>
  </si>
  <si>
    <t xml:space="preserve"> - อำเภอสามโก้
 - อำเภอป่าโมก</t>
  </si>
  <si>
    <t>งานรำลึกวีรชนคนถูกลืม ขุนรองปลัดชู</t>
  </si>
  <si>
    <t>อำเภอวิเศษชัยชาญ</t>
  </si>
  <si>
    <t>งานรำลึกรัชกาลที่ 9</t>
  </si>
  <si>
    <t>ที่ทำการปกครองจังหวัด</t>
  </si>
  <si>
    <t xml:space="preserve">งานรำลึกสมเด็จพระนเรศวรมหาราช  </t>
  </si>
  <si>
    <t>อำเภอป่าโมก</t>
  </si>
  <si>
    <t xml:space="preserve">งานสดุดีวีรชนพันท้ายนรสิงห์ </t>
  </si>
  <si>
    <t>สำนักงานประมงจังหวัด</t>
  </si>
  <si>
    <t xml:space="preserve">งานเกษตรและของดีเมืองอ่างทอง </t>
  </si>
  <si>
    <t xml:space="preserve">งานสดุดีวีรชนคนแสวงหา </t>
  </si>
  <si>
    <t>อำเภอแสวงหา</t>
  </si>
  <si>
    <t xml:space="preserve">งานรำลึกวีรชนแขวงเมืองวิเศษไชยชาญ </t>
  </si>
  <si>
    <t>งานมหกรรมลิเก</t>
  </si>
  <si>
    <t>อำเภอไชโย</t>
  </si>
  <si>
    <t>งานมหกรรมมะม่วงส่งออกและของดีอำเภอสามโก้</t>
  </si>
  <si>
    <t>อำเภอสามโก้</t>
  </si>
  <si>
    <t>งานเทศกาลไหว้พระนอนวัดขุนอินทประมูล</t>
  </si>
  <si>
    <t>อำเภอโพธิ์ทอง</t>
  </si>
  <si>
    <t>งานรำลึกสมเด็จพระพุฒาจารย์ (โต พรหมรังสี)</t>
  </si>
  <si>
    <t>งานเทศกาลกินผัดไทย ไหว้พระสมเด็จเกษไชโย</t>
  </si>
  <si>
    <t xml:space="preserve"> อำเภอไชโย</t>
  </si>
  <si>
    <t>งานรำลึกประพาสต้นล้นเกล้ารัชกาลที่ 5</t>
  </si>
  <si>
    <t>งานมหกรรมกลองนานาชาติ</t>
  </si>
  <si>
    <t>งบบริหารจัดการ</t>
  </si>
  <si>
    <t>กิจกรรมหลักที่ 2 ส่งเสริมอาชีพ สร้างโอกาส สร้างรายได้ ของประชาชน</t>
  </si>
  <si>
    <t>กิจกรรมหลักที่ 3 ปรับปรุงและพัฒนาโครงสร้างพื้นฐาน</t>
  </si>
  <si>
    <t>กิจกรรมหลักที่ 4 บริหารจัดการน้ำแบบบูรณาการ</t>
  </si>
  <si>
    <t>กิจกรรมหลักที่ 5 รักษาสมดุลธรรมชาติและสิ่งแวดล้อม</t>
  </si>
  <si>
    <t xml:space="preserve"> (2) โรงเรือนเพาะชำโครงเหล็กคลุมตาข่าย 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</si>
  <si>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 xml:space="preserve"> (3) ก่อสร้างผิวทางพาราแอสฟัลต์คอนกรีต ระยะทาง 4.772 กม. ผิวจราจรกว้าง 4 เมตร หรือมีพื้นที่ไม่น้อยกว่า 19,088 ตร.ม. 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</si>
  <si>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 xml:space="preserve"> (1) ก่อสร้างโรงกรองน้ำดื่ม RO พร้อมวัสดุอุปกรณ์ 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</si>
  <si>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 xml:space="preserve"> (1) ปรับปรุงอาคารเฉลิมพระเกียรติ 74 พรรษา สมเด็จพระนางเจ้าสิริกิติ์พระบรมราชินีนาถ 
หมู่ที่ 8 (หนองคลองหนองล้น)  ตำบลโพสะ อำเภอเมืองอ่างทอง จังหวัดอ่างทอง</t>
  </si>
  <si>
    <t xml:space="preserve"> (2) ต่อเติมอาคารพลับพลาทรงงาน ฟาร์มตัวอย่างตามพระราชดำริในสมเด็จพระนางเจ้าสิริกิติ์ฯ
พระบรมราชินีนาถ หนองระหารจีน ตำบลบ้านอิฐ อำเภอเมืองอ่างทอง จังหวัดอ่างทอง </t>
  </si>
  <si>
    <t xml:space="preserve"> (3) ปรับปรุงโรงเรือนผลิตต้นอ่อน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</si>
  <si>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 xml:space="preserve"> (4) ก่อสร้างบันไดท่าน้ำ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</si>
  <si>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 xml:space="preserve"> (6) ก่อสร้างผิวทางพาราแอสฟัลต์คอนกรีต ระยะทาง  0.346 กม. ผิวจราจรกว้าง 4 เมตร 
หรือมีพื้นที่ไม่น้อยกว่า 1,384 ตร.ม. ฟาร์มตัวอย่างตามพระราชดำริในสมเด็จพระนางเจ้าสิริกิติ์ฯพระบรมราชินีนาถ หนองระหารจีน ตำบลบ้านอิฐ อำเภอเมืองอ่างทอง จังหวัดอ่างทอง</t>
  </si>
  <si>
    <t xml:space="preserve"> (7) ก่อสร้างศาลาริมน้ำ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</si>
  <si>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 xml:space="preserve"> (1) ตู้เชื่อมไฟฟ้าแบบมีหูหิ้ว ขนาด 220 โวลต์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</si>
  <si>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(2) รถแทรกเตอร์ชนิดขับเคลื่อน 4 ล้อ ขนาด 40 แรงม้า พร้อมอุปกรณ์ต่อพ่วงเครื่องตัดหญ้า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</si>
  <si>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(3) รถเข็นตัดหญ้าแบบมีกล่องเก็บ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</si>
  <si>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(4) เครื่องตัดหญ้าข้อเหวี่ยง 4 จังหวะ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</si>
  <si>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(6) ปรับปรุงโรงเรือนเพาะเห็ด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</si>
  <si>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(7) ปรับปรุงซ่อมแซมอาคารศูนย์ข้อมูลเกษตรกรรม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</si>
  <si>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(8) ปรับปรุงห้องน้ำ-ห้องส้วม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</si>
  <si>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งานมหกรรมกินกุ้งใหญ่ กินไข่นกกระทา กินผักปลาปลอดสารพิษ  </t>
  </si>
  <si>
    <t>ประเด็นยุทธศาสตร์ที่ 1 พัฒนาเมืองน่าอยู่ สู่สังคมมั่นคง และเป็นสุข</t>
  </si>
  <si>
    <t>กิจกรรมหลักที่ 1 เสริมสร้างความปลอดภัยในชีวิตและทรัพย์สิน</t>
  </si>
  <si>
    <t>ค่ายปลูกจิตสำนึก พัฒนาศักยภาพคืนคนดีสู่สังคมอย่างยั่งยืน</t>
  </si>
  <si>
    <t>ซ่อมสร้างถนนคอนกรีตเสริมเหล็ก สายสุดเขตหมู่ที่ 2 ตำบลราษฎรพัฒนา อำเภอสามโก้ เชื่อมเขตติดต่อ ตำบลยี่ล้น อำเภอวิเศษชัยชาญ 
จังหวัดอ่างทอง</t>
  </si>
  <si>
    <t>ติดตั้งไฟฟ้าแสงสว่างทางหลวงหมายเลข 309 ตอนควบคุม 0202 
(ตอนแยกที่ดิน-ไชโย)</t>
  </si>
  <si>
    <t>ปรับปรุงคันป้องกันน้ำท่วมบริเวณชุมชนบ้านรอ ตำบลบางแก้ว ถึงประตูน้ำ
คลองบางแก้ว หมู่ที่ 10 ตำบลบ้านอิฐ อำเภอเมืองอ่างทอง จังหวัดอ่างทอง</t>
  </si>
  <si>
    <t xml:space="preserve"> (5) เครื่องสูบน้ำ 4 จังหวะ ขนาด 7 แรงม้า พร้อมอุปกรณ์ พื้นที่แก้มลิงหนองเจ็ดเส้น อันเนื่อง
มาจากพระราชดำริ ตำบลหัวไผ่ อำเภอเมืองอ่างทอง ตำบลสายทอง อำเภอป่าโมก จังหวัดอ่างทอง</t>
  </si>
  <si>
    <t>งบประมาณ (บาท)</t>
  </si>
  <si>
    <t>กิจกรรมหลักที่ 1 พัฒนาศักยภาพบุคลากรด้านการท่องเที่ยว</t>
  </si>
  <si>
    <t>กิจกรรมหลักที่ 2 การพัฒนาผลิตภัณฑ์และกิจกรรมการท่องเที่ยว</t>
  </si>
  <si>
    <t>ก่อสร้างท่อระบายน้ำพร้อมคันหินทางเท้า จากแยกถนนเทศบาล 6 
ถึงถนนเทศบาล 1 ตำบลตลาดหลวง อำเภอเมืองอ่างทอง จังหวัดอ่างทอง</t>
  </si>
  <si>
    <t xml:space="preserve">ปรับปรุงถนนคอนกรีตเสริมเหล็ก โดยเสริมผิวแอสฟัลท์ติก ถนนเส้นวัดเชิงหวาย - แยกหนองเจ็ดเส้น ตำบลหัวไผ่ อำเภอเมืองอ่างทอง จังหวัดอ่างทอง </t>
  </si>
  <si>
    <t xml:space="preserve">ก่อสร้างสะพานคอนกรีตเสริมเหล็ก หมู่ที่ 2 ตำบลตลาดกรวด 
อำเภอเมืองอ่างทอง จังหวัดอ่างทอง </t>
  </si>
  <si>
    <t xml:space="preserve">ก่อสร้างถนนคอนกรีตเสริมเหล็ก หมู่ 11 ตำบลม่วงเตี้ย อำเภอวิเศษชัยชาญ เชื่อมต่อ หมู่ 1 ตำบลยางช้าย อำเภอโพธิ์ทอง จังหวัดอ่างทอง </t>
  </si>
  <si>
    <t xml:space="preserve">ก่อสร้างถนนคอนกรีตเสริมเหล็กพร้อมขยายเขตไฟฟ้าสาธารณะและไฟส่องสว่าง บริเวณอาคารพิพิธภัณฑ์เรือนไทย หมู่ที่ 6 ตำบลไผ่ดำพัฒนา อำเภอวิเศษชัยชาญ จังหวัดอ่างทอง </t>
  </si>
  <si>
    <t>ก่อสร้างสะพานคอนกรีตเสริมเหล็ก หมู่ที่ 8 ตำบลศาลเจ้าโรงทอง 
อำเภอวิเศษชัยชาญ จังหวัดอ่างทอง</t>
  </si>
  <si>
    <t>ก่อสร้างถนนคอนกรีตเสริมเหล็กพร้อมรางระบายน้ำคอนกรีตเสริมเหล็ก บริเวณที่ว่าการอำเภอโพธิ์ทอง อำเภอโพธิ์ทอง จังหวัดอ่างทอง</t>
  </si>
  <si>
    <t xml:space="preserve">ก่อสร้างถนนคอนกรีตเสริมเหล็ก หมู่ที่ 11 ตำบลรำมะสัก อำเภอโพธิ์ทอง เชื่อมต่อ หมู่ที่ 8 ตำบลวังน้ำเย็น และหมู่ที่ 9 ตำบลสีบัวทอง อำเภอแสวงหา จังหวัดอ่างทอง </t>
  </si>
  <si>
    <t xml:space="preserve">ก่อสร้างถนนคอนกรีตเสริมเหล็กถนนเลียบคลองโพธิ์ด้านทิศตะวันตก หมู่ที่ 2 ตำบลเอกราช  อำเภอป่าโมก จังหวัดอ่างทอง </t>
  </si>
  <si>
    <t xml:space="preserve">ปรับปรุงถนน หมู่ที่ 1 ทางเข้าวัดทุ่ง เชื่อมต่อ ทล.309 โดยปูยาง
แอสฟัลท์ติกคอนกรีต ตำบลบางเสด็จ อำเภอป่าโมก จังหวัดอ่างทอง </t>
  </si>
  <si>
    <t xml:space="preserve">ปรับปรุงถนน คสล. โดยลาดยางแอสฟัลท์ติก หมู่ที่ 5 บริเวณถนนไปทาง
ศาลเจ้าแม่สายบัว ตำบลโรงช้าง อำเภอป่าโมก จังหวัดอ่างทอง </t>
  </si>
  <si>
    <t xml:space="preserve">ก่อสร้างระบบประปาหมู่บ้านขนาดใหญ่ หมู่ที่ 5 ตำบลสายทอง 
อำเภอป่าโมก จังหวัดอ่างทอง </t>
  </si>
  <si>
    <t>ซ่อมสร้างถนนผิวจราจรแอสฟัลท์ติกคอนกรีตหน้าวัดชัยสิทธาราม - สายเอเชีย หมู่ที่ 2-5 ตำบลชัยฤทธิ์ อำเภอไชโย จังหวัดอ่างทอง</t>
  </si>
  <si>
    <t xml:space="preserve">ซ่อมสร้างผิวทางแอสฟัลท์ติกคอนกรีต สายทาง  อท.ถ. 01-023  บ้านเพชร - บ้านพวงทอง อำเภอแสวงหา จังหวัดอ่างทอง </t>
  </si>
  <si>
    <t>ซ่อมสร้างผิวทางแอสฟัลท์ติกคอนกรีต สายทาง อท.ถ. 01-031 บ้านพราน -  บ้านหนองจิก อำเภอแสวงหา จังหวัดอ่างทอง</t>
  </si>
  <si>
    <t>ซ่อมแซมถนนคอนกรีตเสริมเหล็กปูทับด้วยแอสฟัลท์ติกคอนกรีต 
สายเลียบคลองบางปลากด หมู่ 4 ถึงหมู่ที่ 5  ตำบลเอกราช อำเภอป่าโมก
จังหวัดอ่างทอง</t>
  </si>
  <si>
    <t>ป้องกันและแก้ไขปัญหาอุทกภัย โดยการจัดหาพร้อมติดตั้งเครื่องสูบน้ำแบบ Vertical turbine pump
 - เครื่องสูบน้ำแบบ Vertical turbine pump มีความสามารถสูบน้ำได้ไม่น้อยกว่า 600 ลบ.ม./ชั่วโมง ที่ HEAD 15 เมตร และตามคุณลักษณะทั่วไป จำนวน 3 ชุด
 - ก่อสร้างโรงสูบน้ำ</t>
  </si>
  <si>
    <t>ขุดลอกคลองบ้านลาดตาล ตำบลสาวรองไห้ อำเภอวิเศษชัยชาญ จังหวัดอ่างทอง</t>
  </si>
  <si>
    <t xml:space="preserve">งานขุดลอกหนองกระทุ่ม ตำบลบ่อแร่ อำเภอโพธิ์ทอง จังหวัดอ่างทอง </t>
  </si>
  <si>
    <t xml:space="preserve">ก่อสร้างระบบกระจายน้ำชนิดคูส่งน้ำดาดคอนกรีต เพื่อช่วยเหลือพื้นที่เกษตรกรรม หมู่ที่ 1 ตำบลรำมะสัก อำเภอโพธิ์ทอง จังหวัดอ่างทอง </t>
  </si>
  <si>
    <t xml:space="preserve">ก่อสร้างระบบกระจายน้ำชนิดคูส่งน้ำดาดคอนกรีตเพื่อช่วยเหลือพื้นที่เกษตรกรรม หมู่ที่ 2 ตำบลรำมะสัก อำเภอโพธิ์ทอง จังหวัดอ่างทอง </t>
  </si>
  <si>
    <t>ปรับปรุงเขื่อนป้องกันตลิ่งริมแม่น้ำเจ้าพระยา บริเวณตั้งแต่ประตูน้ำ
วัดสนามชัย ถึงคันดินของเทศบาล ตำบลตลาดหลวง อำเภอเมืองอ่างทอง จังหวัดอ่างทอง</t>
  </si>
  <si>
    <t>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</si>
  <si>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(5) ก่อสร้างโรงเรือนเพาะชำโครงเหล็กคลุมตาข่าย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</si>
  <si>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>รายละเอียดกิจกรรม/ปริมาณงาน</t>
  </si>
  <si>
    <t>รวมทั้งสิ้น</t>
  </si>
  <si>
    <t>อ.โพธิ์ทอง</t>
  </si>
  <si>
    <t xml:space="preserve">กิจกรรมหลักที่ 3 ยกระดับคุณภาพสินค้าการเกษตรและการแปรรูป
</t>
  </si>
  <si>
    <t>อ.สามโก้</t>
  </si>
  <si>
    <t xml:space="preserve">อ.เมืองอ่างทอง </t>
  </si>
  <si>
    <t>อ.ป่าโมก</t>
  </si>
  <si>
    <t>อ.แสวงหา</t>
  </si>
  <si>
    <t xml:space="preserve"> อ.สามโก้</t>
  </si>
  <si>
    <t>ขุดลอกคลองบ้านลาดตาล ตำบลสาวรองไห้ อำเภอวิเศษชัยชาญ 
จังหวัดอ่างทอง</t>
  </si>
  <si>
    <t>กิจกรรมหลักที่ 2 พัฒนาศักยภาพบุคคลากรด้านการเกษตรและผู้ประกอบการ</t>
  </si>
  <si>
    <t>ที่</t>
  </si>
  <si>
    <t>อำเภอเมืองอ่างทอง</t>
  </si>
  <si>
    <t>โครงการชลประทานอ่างทอง</t>
  </si>
  <si>
    <t>สำนักงานการท่องเที่ยวและกีฬาจังหวัดอ่างทอง</t>
  </si>
  <si>
    <t>สำนักงานเกษตรจังหวัดอ่างทอง</t>
  </si>
  <si>
    <t>สำนักงานคุมประพฤติจังหวัดอ่างทอง</t>
  </si>
  <si>
    <t>สำนักงานทรัพยากรธรรมชาติและสิ่งแวดล้อมจังหวัดอ่างทอง</t>
  </si>
  <si>
    <t>สำนักงานประมงจังหวัดอ่างทอง</t>
  </si>
  <si>
    <t>สำนักงานพัฒนาชุมชนจังหวัดอ่างทอง</t>
  </si>
  <si>
    <t>สำนักงานพาณิชย์จังหวัดอ่างทอง</t>
  </si>
  <si>
    <t>สำนักงานโยธาธิการและผังเมืองจังหวัดอ่างทอง</t>
  </si>
  <si>
    <t>สำนักงานสวัสดิการและคุ้มครองแรงงานจังหวัดอ่างทอง</t>
  </si>
  <si>
    <t>สำนักงานสาธารณสุขจังหวัดอ่างทอง</t>
  </si>
  <si>
    <t>ที่ทำการปกครองจังหวัดอ่างทอง</t>
  </si>
  <si>
    <t>สำนักงานเกษตรและสหกรณ์จังหวัดอ่างทอง</t>
  </si>
  <si>
    <t>ข้อมูล ณ วันที่ 11 มิถุนายน 2561</t>
  </si>
  <si>
    <t xml:space="preserve">อ.วิเศษชัยชาญ </t>
  </si>
  <si>
    <t>สนง.โยธาธิการและผังเมืองจังหวัด</t>
  </si>
  <si>
    <t>ข้อมูล ณ วันที่ 12 มิถุนายน 2561</t>
  </si>
  <si>
    <t>สนง.สวัสดิการและคุ้มครองแรงงานจังหวัด</t>
  </si>
  <si>
    <t>ตำรวจภูธรจังหวัด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</si>
</sst>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3"/>
      <name val="TH SarabunPSK"/>
      <family val="2"/>
    </font>
    <font>
      <b/>
      <sz val="16"/>
      <color rgb="FF00B0F0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ABE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91E6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/>
      <bottom style="dotted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</cellStyleXfs>
  <cellXfs count="368">
    <xf numFmtId="0" fontId="0" fillId="0" borderId="0" xfId="0"/>
    <xf numFmtId="41" fontId="2" fillId="0" borderId="0" xfId="0" applyNumberFormat="1" applyFont="1" applyBorder="1" applyAlignment="1">
      <alignment wrapText="1"/>
    </xf>
    <xf numFmtId="41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NumberFormat="1" applyFont="1" applyBorder="1" applyAlignment="1">
      <alignment horizontal="center" vertical="top" wrapText="1"/>
    </xf>
    <xf numFmtId="41" fontId="5" fillId="0" borderId="0" xfId="0" applyNumberFormat="1" applyFont="1" applyBorder="1" applyAlignment="1">
      <alignment horizontal="right" wrapText="1"/>
    </xf>
    <xf numFmtId="41" fontId="2" fillId="0" borderId="9" xfId="0" applyNumberFormat="1" applyFont="1" applyBorder="1" applyAlignment="1">
      <alignment horizontal="center" vertical="center" wrapText="1"/>
    </xf>
    <xf numFmtId="41" fontId="2" fillId="2" borderId="8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/>
    <xf numFmtId="41" fontId="8" fillId="0" borderId="0" xfId="0" applyNumberFormat="1" applyFont="1" applyBorder="1" applyAlignment="1"/>
    <xf numFmtId="0" fontId="3" fillId="0" borderId="0" xfId="0" applyFont="1" applyBorder="1" applyAlignment="1"/>
    <xf numFmtId="41" fontId="9" fillId="3" borderId="8" xfId="0" applyNumberFormat="1" applyFont="1" applyFill="1" applyBorder="1" applyAlignment="1">
      <alignment horizontal="center" vertical="top"/>
    </xf>
    <xf numFmtId="0" fontId="10" fillId="3" borderId="8" xfId="0" applyNumberFormat="1" applyFont="1" applyFill="1" applyBorder="1" applyAlignment="1">
      <alignment horizontal="left" vertical="top"/>
    </xf>
    <xf numFmtId="41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41" fontId="2" fillId="4" borderId="8" xfId="0" applyNumberFormat="1" applyFont="1" applyFill="1" applyBorder="1" applyAlignment="1">
      <alignment vertical="top"/>
    </xf>
    <xf numFmtId="0" fontId="11" fillId="4" borderId="8" xfId="0" applyNumberFormat="1" applyFont="1" applyFill="1" applyBorder="1" applyAlignment="1">
      <alignment horizontal="left"/>
    </xf>
    <xf numFmtId="41" fontId="2" fillId="0" borderId="0" xfId="0" applyNumberFormat="1" applyFont="1" applyBorder="1" applyAlignment="1"/>
    <xf numFmtId="0" fontId="3" fillId="4" borderId="12" xfId="0" applyFont="1" applyFill="1" applyBorder="1" applyAlignment="1">
      <alignment wrapText="1"/>
    </xf>
    <xf numFmtId="0" fontId="12" fillId="4" borderId="13" xfId="0" applyNumberFormat="1" applyFont="1" applyFill="1" applyBorder="1" applyAlignment="1">
      <alignment horizontal="left" vertical="top" wrapText="1"/>
    </xf>
    <xf numFmtId="0" fontId="11" fillId="4" borderId="14" xfId="0" applyNumberFormat="1" applyFont="1" applyFill="1" applyBorder="1" applyAlignment="1">
      <alignment horizontal="left"/>
    </xf>
    <xf numFmtId="0" fontId="2" fillId="5" borderId="6" xfId="0" applyFont="1" applyFill="1" applyBorder="1" applyAlignment="1">
      <alignment horizontal="left" vertical="top"/>
    </xf>
    <xf numFmtId="0" fontId="12" fillId="5" borderId="1" xfId="0" applyNumberFormat="1" applyFont="1" applyFill="1" applyBorder="1" applyAlignment="1">
      <alignment horizontal="left" vertical="top"/>
    </xf>
    <xf numFmtId="41" fontId="2" fillId="5" borderId="8" xfId="0" applyNumberFormat="1" applyFont="1" applyFill="1" applyBorder="1" applyAlignment="1">
      <alignment vertical="top"/>
    </xf>
    <xf numFmtId="0" fontId="11" fillId="5" borderId="8" xfId="0" applyNumberFormat="1" applyFont="1" applyFill="1" applyBorder="1" applyAlignment="1">
      <alignment horizontal="left"/>
    </xf>
    <xf numFmtId="1" fontId="13" fillId="0" borderId="15" xfId="0" applyNumberFormat="1" applyFont="1" applyBorder="1" applyAlignment="1">
      <alignment horizontal="center" vertical="top" wrapText="1"/>
    </xf>
    <xf numFmtId="0" fontId="13" fillId="0" borderId="14" xfId="0" applyNumberFormat="1" applyFont="1" applyBorder="1" applyAlignment="1">
      <alignment vertical="top"/>
    </xf>
    <xf numFmtId="41" fontId="13" fillId="0" borderId="8" xfId="0" applyNumberFormat="1" applyFont="1" applyBorder="1" applyAlignment="1">
      <alignment horizontal="center" vertical="top"/>
    </xf>
    <xf numFmtId="0" fontId="14" fillId="0" borderId="8" xfId="0" applyNumberFormat="1" applyFont="1" applyBorder="1" applyAlignment="1">
      <alignment horizontal="left" vertical="top"/>
    </xf>
    <xf numFmtId="41" fontId="13" fillId="0" borderId="0" xfId="0" applyNumberFormat="1" applyFont="1" applyBorder="1" applyAlignment="1">
      <alignment vertical="top"/>
    </xf>
    <xf numFmtId="41" fontId="13" fillId="0" borderId="0" xfId="0" applyNumberFormat="1" applyFont="1" applyBorder="1" applyAlignment="1"/>
    <xf numFmtId="0" fontId="13" fillId="0" borderId="0" xfId="0" applyFont="1" applyBorder="1" applyAlignment="1">
      <alignment vertical="top"/>
    </xf>
    <xf numFmtId="0" fontId="13" fillId="0" borderId="14" xfId="0" applyNumberFormat="1" applyFont="1" applyBorder="1" applyAlignment="1">
      <alignment vertical="top" wrapText="1"/>
    </xf>
    <xf numFmtId="41" fontId="13" fillId="0" borderId="8" xfId="0" applyNumberFormat="1" applyFont="1" applyBorder="1" applyAlignment="1">
      <alignment horizontal="center" vertical="top" wrapText="1"/>
    </xf>
    <xf numFmtId="0" fontId="14" fillId="0" borderId="8" xfId="0" applyNumberFormat="1" applyFont="1" applyBorder="1" applyAlignment="1">
      <alignment horizontal="left" vertical="top" wrapText="1"/>
    </xf>
    <xf numFmtId="41" fontId="13" fillId="0" borderId="0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41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1" fontId="3" fillId="0" borderId="16" xfId="0" applyNumberFormat="1" applyFont="1" applyBorder="1" applyAlignment="1">
      <alignment horizontal="center" vertical="top" wrapText="1"/>
    </xf>
    <xf numFmtId="41" fontId="3" fillId="0" borderId="8" xfId="0" applyNumberFormat="1" applyFont="1" applyBorder="1" applyAlignment="1">
      <alignment horizontal="center" vertical="top"/>
    </xf>
    <xf numFmtId="0" fontId="11" fillId="0" borderId="8" xfId="0" applyNumberFormat="1" applyFont="1" applyBorder="1" applyAlignment="1">
      <alignment horizontal="left" vertical="top" wrapText="1"/>
    </xf>
    <xf numFmtId="41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4" borderId="12" xfId="0" applyFont="1" applyFill="1" applyBorder="1" applyAlignment="1">
      <alignment vertical="top"/>
    </xf>
    <xf numFmtId="0" fontId="12" fillId="4" borderId="14" xfId="0" applyNumberFormat="1" applyFont="1" applyFill="1" applyBorder="1" applyAlignment="1">
      <alignment horizontal="left" vertical="top" wrapText="1"/>
    </xf>
    <xf numFmtId="41" fontId="2" fillId="4" borderId="11" xfId="0" applyNumberFormat="1" applyFont="1" applyFill="1" applyBorder="1" applyAlignment="1">
      <alignment vertical="top"/>
    </xf>
    <xf numFmtId="41" fontId="2" fillId="4" borderId="9" xfId="0" applyNumberFormat="1" applyFont="1" applyFill="1" applyBorder="1" applyAlignment="1">
      <alignment vertical="top"/>
    </xf>
    <xf numFmtId="0" fontId="7" fillId="4" borderId="9" xfId="0" applyNumberFormat="1" applyFont="1" applyFill="1" applyBorder="1" applyAlignment="1">
      <alignment vertical="top"/>
    </xf>
    <xf numFmtId="1" fontId="2" fillId="5" borderId="6" xfId="0" applyNumberFormat="1" applyFont="1" applyFill="1" applyBorder="1" applyAlignment="1">
      <alignment horizontal="center" vertical="top" wrapText="1"/>
    </xf>
    <xf numFmtId="0" fontId="12" fillId="5" borderId="11" xfId="0" applyNumberFormat="1" applyFont="1" applyFill="1" applyBorder="1" applyAlignment="1">
      <alignment vertical="top" wrapText="1"/>
    </xf>
    <xf numFmtId="41" fontId="2" fillId="5" borderId="9" xfId="0" applyNumberFormat="1" applyFont="1" applyFill="1" applyBorder="1" applyAlignment="1">
      <alignment vertical="top"/>
    </xf>
    <xf numFmtId="0" fontId="7" fillId="5" borderId="9" xfId="0" applyNumberFormat="1" applyFont="1" applyFill="1" applyBorder="1" applyAlignment="1">
      <alignment vertical="top"/>
    </xf>
    <xf numFmtId="1" fontId="3" fillId="0" borderId="17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vertical="top" wrapText="1"/>
    </xf>
    <xf numFmtId="41" fontId="3" fillId="0" borderId="8" xfId="0" applyNumberFormat="1" applyFont="1" applyBorder="1" applyAlignment="1">
      <alignment horizontal="center" vertical="top" wrapText="1"/>
    </xf>
    <xf numFmtId="0" fontId="11" fillId="0" borderId="9" xfId="0" applyNumberFormat="1" applyFont="1" applyBorder="1" applyAlignment="1">
      <alignment horizontal="left" vertical="top" wrapText="1"/>
    </xf>
    <xf numFmtId="1" fontId="2" fillId="4" borderId="12" xfId="0" applyNumberFormat="1" applyFont="1" applyFill="1" applyBorder="1" applyAlignment="1">
      <alignment horizontal="center" vertical="top" wrapText="1"/>
    </xf>
    <xf numFmtId="0" fontId="12" fillId="4" borderId="13" xfId="0" applyNumberFormat="1" applyFont="1" applyFill="1" applyBorder="1" applyAlignment="1">
      <alignment vertical="top"/>
    </xf>
    <xf numFmtId="0" fontId="7" fillId="4" borderId="9" xfId="0" applyNumberFormat="1" applyFont="1" applyFill="1" applyBorder="1" applyAlignment="1">
      <alignment horizontal="left" vertical="top" wrapText="1"/>
    </xf>
    <xf numFmtId="41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1" fontId="2" fillId="5" borderId="9" xfId="0" applyNumberFormat="1" applyFont="1" applyFill="1" applyBorder="1" applyAlignment="1">
      <alignment horizontal="center" vertical="top" wrapText="1"/>
    </xf>
    <xf numFmtId="0" fontId="7" fillId="5" borderId="9" xfId="0" applyNumberFormat="1" applyFont="1" applyFill="1" applyBorder="1" applyAlignment="1">
      <alignment horizontal="left" vertical="top" wrapText="1"/>
    </xf>
    <xf numFmtId="1" fontId="3" fillId="0" borderId="15" xfId="0" applyNumberFormat="1" applyFont="1" applyBorder="1" applyAlignment="1">
      <alignment horizontal="center" vertical="top" wrapText="1"/>
    </xf>
    <xf numFmtId="41" fontId="2" fillId="4" borderId="8" xfId="0" applyNumberFormat="1" applyFont="1" applyFill="1" applyBorder="1" applyAlignment="1">
      <alignment horizontal="center" vertical="top" wrapText="1"/>
    </xf>
    <xf numFmtId="0" fontId="7" fillId="4" borderId="8" xfId="0" applyNumberFormat="1" applyFont="1" applyFill="1" applyBorder="1" applyAlignment="1">
      <alignment horizontal="left" vertical="top"/>
    </xf>
    <xf numFmtId="1" fontId="2" fillId="5" borderId="12" xfId="0" applyNumberFormat="1" applyFont="1" applyFill="1" applyBorder="1" applyAlignment="1">
      <alignment horizontal="center" vertical="top" wrapText="1"/>
    </xf>
    <xf numFmtId="0" fontId="12" fillId="5" borderId="13" xfId="0" applyNumberFormat="1" applyFont="1" applyFill="1" applyBorder="1" applyAlignment="1">
      <alignment vertical="top"/>
    </xf>
    <xf numFmtId="0" fontId="3" fillId="0" borderId="14" xfId="0" applyNumberFormat="1" applyFont="1" applyBorder="1" applyAlignment="1">
      <alignment vertical="top" wrapText="1"/>
    </xf>
    <xf numFmtId="41" fontId="3" fillId="0" borderId="8" xfId="1" applyNumberFormat="1" applyFont="1" applyBorder="1" applyAlignment="1">
      <alignment horizontal="center" vertical="top" wrapText="1"/>
    </xf>
    <xf numFmtId="0" fontId="17" fillId="0" borderId="8" xfId="0" applyNumberFormat="1" applyFont="1" applyBorder="1" applyAlignment="1">
      <alignment horizontal="left" vertical="top" wrapText="1"/>
    </xf>
    <xf numFmtId="41" fontId="3" fillId="0" borderId="8" xfId="1" applyNumberFormat="1" applyFont="1" applyFill="1" applyBorder="1" applyAlignment="1">
      <alignment horizontal="center" vertical="top" wrapText="1"/>
    </xf>
    <xf numFmtId="0" fontId="3" fillId="0" borderId="11" xfId="0" applyNumberFormat="1" applyFont="1" applyFill="1" applyBorder="1" applyAlignment="1">
      <alignment vertical="top" wrapText="1"/>
    </xf>
    <xf numFmtId="41" fontId="3" fillId="0" borderId="9" xfId="1" applyNumberFormat="1" applyFont="1" applyFill="1" applyBorder="1" applyAlignment="1">
      <alignment horizontal="center" vertical="top" wrapText="1"/>
    </xf>
    <xf numFmtId="41" fontId="3" fillId="0" borderId="9" xfId="1" applyNumberFormat="1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1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0" fontId="12" fillId="4" borderId="13" xfId="0" applyNumberFormat="1" applyFont="1" applyFill="1" applyBorder="1" applyAlignment="1">
      <alignment vertical="top" wrapText="1"/>
    </xf>
    <xf numFmtId="41" fontId="2" fillId="4" borderId="9" xfId="1" applyNumberFormat="1" applyFont="1" applyFill="1" applyBorder="1" applyAlignment="1">
      <alignment horizontal="center" vertical="top" wrapText="1"/>
    </xf>
    <xf numFmtId="0" fontId="12" fillId="5" borderId="13" xfId="0" applyNumberFormat="1" applyFont="1" applyFill="1" applyBorder="1" applyAlignment="1">
      <alignment vertical="top" wrapText="1"/>
    </xf>
    <xf numFmtId="41" fontId="2" fillId="5" borderId="8" xfId="1" applyNumberFormat="1" applyFont="1" applyFill="1" applyBorder="1" applyAlignment="1">
      <alignment horizontal="center" vertical="top" wrapText="1"/>
    </xf>
    <xf numFmtId="0" fontId="7" fillId="5" borderId="8" xfId="0" applyNumberFormat="1" applyFont="1" applyFill="1" applyBorder="1" applyAlignment="1">
      <alignment horizontal="left" vertical="top" wrapText="1"/>
    </xf>
    <xf numFmtId="1" fontId="4" fillId="0" borderId="16" xfId="0" applyNumberFormat="1" applyFont="1" applyBorder="1" applyAlignment="1">
      <alignment horizontal="center" vertical="top" wrapText="1"/>
    </xf>
    <xf numFmtId="1" fontId="4" fillId="0" borderId="15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vertical="top" wrapText="1"/>
    </xf>
    <xf numFmtId="1" fontId="4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vertical="top" wrapText="1"/>
    </xf>
    <xf numFmtId="41" fontId="2" fillId="4" borderId="8" xfId="1" applyNumberFormat="1" applyFont="1" applyFill="1" applyBorder="1" applyAlignment="1">
      <alignment horizontal="center" vertical="top" wrapText="1"/>
    </xf>
    <xf numFmtId="0" fontId="11" fillId="4" borderId="8" xfId="0" applyNumberFormat="1" applyFont="1" applyFill="1" applyBorder="1" applyAlignment="1">
      <alignment horizontal="left" vertical="top" wrapText="1"/>
    </xf>
    <xf numFmtId="1" fontId="12" fillId="5" borderId="12" xfId="0" applyNumberFormat="1" applyFont="1" applyFill="1" applyBorder="1" applyAlignment="1">
      <alignment horizontal="center" vertical="top" wrapText="1"/>
    </xf>
    <xf numFmtId="0" fontId="2" fillId="5" borderId="13" xfId="0" applyNumberFormat="1" applyFont="1" applyFill="1" applyBorder="1" applyAlignment="1">
      <alignment vertical="top" wrapText="1"/>
    </xf>
    <xf numFmtId="1" fontId="4" fillId="0" borderId="17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1" fillId="0" borderId="14" xfId="0" applyNumberFormat="1" applyFont="1" applyBorder="1" applyAlignment="1">
      <alignment horizontal="left" vertical="top" wrapText="1"/>
    </xf>
    <xf numFmtId="41" fontId="9" fillId="6" borderId="8" xfId="0" applyNumberFormat="1" applyFont="1" applyFill="1" applyBorder="1" applyAlignment="1">
      <alignment horizontal="center" vertical="center" wrapText="1"/>
    </xf>
    <xf numFmtId="0" fontId="10" fillId="6" borderId="8" xfId="0" applyNumberFormat="1" applyFont="1" applyFill="1" applyBorder="1" applyAlignment="1">
      <alignment horizontal="center" vertical="center" wrapText="1"/>
    </xf>
    <xf numFmtId="41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1" fontId="9" fillId="7" borderId="8" xfId="0" applyNumberFormat="1" applyFont="1" applyFill="1" applyBorder="1" applyAlignment="1">
      <alignment horizontal="left" vertical="top" wrapText="1"/>
    </xf>
    <xf numFmtId="0" fontId="14" fillId="7" borderId="8" xfId="0" applyNumberFormat="1" applyFont="1" applyFill="1" applyBorder="1" applyAlignment="1">
      <alignment horizontal="left" vertical="top" wrapText="1"/>
    </xf>
    <xf numFmtId="41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 wrapText="1"/>
    </xf>
    <xf numFmtId="0" fontId="9" fillId="7" borderId="13" xfId="0" applyNumberFormat="1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13" xfId="0" applyNumberFormat="1" applyFont="1" applyFill="1" applyBorder="1" applyAlignment="1">
      <alignment horizontal="left" vertical="top" wrapText="1"/>
    </xf>
    <xf numFmtId="41" fontId="9" fillId="5" borderId="8" xfId="0" applyNumberFormat="1" applyFont="1" applyFill="1" applyBorder="1" applyAlignment="1">
      <alignment horizontal="left" vertical="top" wrapText="1"/>
    </xf>
    <xf numFmtId="0" fontId="14" fillId="5" borderId="8" xfId="0" applyNumberFormat="1" applyFont="1" applyFill="1" applyBorder="1" applyAlignment="1">
      <alignment horizontal="left" vertical="top" wrapText="1"/>
    </xf>
    <xf numFmtId="0" fontId="13" fillId="0" borderId="14" xfId="0" applyNumberFormat="1" applyFont="1" applyBorder="1" applyAlignment="1">
      <alignment horizontal="left" vertical="top" wrapText="1"/>
    </xf>
    <xf numFmtId="41" fontId="13" fillId="0" borderId="8" xfId="0" applyNumberFormat="1" applyFont="1" applyBorder="1" applyAlignment="1">
      <alignment horizontal="left" vertical="top" wrapText="1"/>
    </xf>
    <xf numFmtId="1" fontId="16" fillId="0" borderId="15" xfId="0" applyNumberFormat="1" applyFont="1" applyBorder="1" applyAlignment="1">
      <alignment horizontal="center" vertical="top" wrapText="1"/>
    </xf>
    <xf numFmtId="41" fontId="13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1" fontId="16" fillId="0" borderId="16" xfId="0" applyNumberFormat="1" applyFont="1" applyBorder="1" applyAlignment="1">
      <alignment horizontal="center" vertical="top"/>
    </xf>
    <xf numFmtId="0" fontId="13" fillId="0" borderId="11" xfId="0" applyNumberFormat="1" applyFont="1" applyBorder="1" applyAlignment="1">
      <alignment horizontal="left" vertical="top" wrapText="1"/>
    </xf>
    <xf numFmtId="41" fontId="13" fillId="0" borderId="9" xfId="0" applyNumberFormat="1" applyFont="1" applyBorder="1" applyAlignment="1">
      <alignment horizontal="left" vertical="top"/>
    </xf>
    <xf numFmtId="0" fontId="14" fillId="0" borderId="9" xfId="0" applyNumberFormat="1" applyFont="1" applyBorder="1" applyAlignment="1">
      <alignment horizontal="left" vertical="top" wrapText="1"/>
    </xf>
    <xf numFmtId="1" fontId="15" fillId="7" borderId="2" xfId="0" applyNumberFormat="1" applyFont="1" applyFill="1" applyBorder="1" applyAlignment="1">
      <alignment horizontal="center" vertical="top"/>
    </xf>
    <xf numFmtId="41" fontId="9" fillId="7" borderId="8" xfId="0" applyNumberFormat="1" applyFont="1" applyFill="1" applyBorder="1" applyAlignment="1">
      <alignment horizontal="left" vertical="top"/>
    </xf>
    <xf numFmtId="0" fontId="10" fillId="7" borderId="8" xfId="0" applyNumberFormat="1" applyFont="1" applyFill="1" applyBorder="1" applyAlignment="1">
      <alignment horizontal="left" vertical="top" wrapText="1"/>
    </xf>
    <xf numFmtId="41" fontId="9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1" fontId="15" fillId="5" borderId="2" xfId="0" applyNumberFormat="1" applyFont="1" applyFill="1" applyBorder="1" applyAlignment="1">
      <alignment horizontal="center" vertical="top"/>
    </xf>
    <xf numFmtId="0" fontId="9" fillId="5" borderId="13" xfId="0" applyNumberFormat="1" applyFont="1" applyFill="1" applyBorder="1" applyAlignment="1">
      <alignment vertical="top"/>
    </xf>
    <xf numFmtId="41" fontId="9" fillId="5" borderId="8" xfId="0" applyNumberFormat="1" applyFont="1" applyFill="1" applyBorder="1" applyAlignment="1">
      <alignment horizontal="left" vertical="top"/>
    </xf>
    <xf numFmtId="0" fontId="10" fillId="5" borderId="8" xfId="0" applyNumberFormat="1" applyFont="1" applyFill="1" applyBorder="1" applyAlignment="1">
      <alignment horizontal="left" vertical="top" wrapText="1"/>
    </xf>
    <xf numFmtId="1" fontId="15" fillId="7" borderId="12" xfId="0" applyNumberFormat="1" applyFont="1" applyFill="1" applyBorder="1" applyAlignment="1">
      <alignment horizontal="center" vertical="top" wrapText="1"/>
    </xf>
    <xf numFmtId="41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" fontId="15" fillId="5" borderId="12" xfId="0" applyNumberFormat="1" applyFont="1" applyFill="1" applyBorder="1" applyAlignment="1">
      <alignment horizontal="center" vertical="top" wrapText="1"/>
    </xf>
    <xf numFmtId="41" fontId="9" fillId="5" borderId="9" xfId="0" applyNumberFormat="1" applyFont="1" applyFill="1" applyBorder="1" applyAlignment="1">
      <alignment horizontal="left" vertical="top" wrapText="1"/>
    </xf>
    <xf numFmtId="0" fontId="10" fillId="5" borderId="9" xfId="0" applyNumberFormat="1" applyFont="1" applyFill="1" applyBorder="1" applyAlignment="1">
      <alignment horizontal="left" vertical="top" wrapText="1"/>
    </xf>
    <xf numFmtId="1" fontId="16" fillId="0" borderId="16" xfId="0" applyNumberFormat="1" applyFont="1" applyBorder="1" applyAlignment="1">
      <alignment horizontal="center" vertical="top" wrapText="1"/>
    </xf>
    <xf numFmtId="0" fontId="9" fillId="7" borderId="12" xfId="0" applyFont="1" applyFill="1" applyBorder="1" applyAlignment="1">
      <alignment horizontal="left" vertical="top" wrapText="1"/>
    </xf>
    <xf numFmtId="0" fontId="15" fillId="7" borderId="14" xfId="0" applyNumberFormat="1" applyFont="1" applyFill="1" applyBorder="1" applyAlignment="1">
      <alignment horizontal="left" vertical="top"/>
    </xf>
    <xf numFmtId="41" fontId="9" fillId="7" borderId="14" xfId="0" applyNumberFormat="1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15" fillId="5" borderId="14" xfId="0" applyNumberFormat="1" applyFont="1" applyFill="1" applyBorder="1" applyAlignment="1">
      <alignment horizontal="left" vertical="top"/>
    </xf>
    <xf numFmtId="41" fontId="13" fillId="5" borderId="8" xfId="0" applyNumberFormat="1" applyFont="1" applyFill="1" applyBorder="1" applyAlignment="1">
      <alignment horizontal="left" vertical="top" wrapText="1"/>
    </xf>
    <xf numFmtId="41" fontId="13" fillId="0" borderId="9" xfId="0" applyNumberFormat="1" applyFont="1" applyBorder="1" applyAlignment="1">
      <alignment horizontal="left" vertical="top" wrapText="1"/>
    </xf>
    <xf numFmtId="41" fontId="9" fillId="8" borderId="8" xfId="0" applyNumberFormat="1" applyFont="1" applyFill="1" applyBorder="1" applyAlignment="1">
      <alignment horizontal="center" vertical="center" wrapText="1"/>
    </xf>
    <xf numFmtId="0" fontId="10" fillId="8" borderId="8" xfId="0" applyNumberFormat="1" applyFont="1" applyFill="1" applyBorder="1" applyAlignment="1">
      <alignment horizontal="center" vertical="center" wrapText="1"/>
    </xf>
    <xf numFmtId="41" fontId="2" fillId="9" borderId="8" xfId="0" applyNumberFormat="1" applyFont="1" applyFill="1" applyBorder="1" applyAlignment="1">
      <alignment wrapText="1"/>
    </xf>
    <xf numFmtId="41" fontId="13" fillId="9" borderId="8" xfId="0" applyNumberFormat="1" applyFont="1" applyFill="1" applyBorder="1" applyAlignment="1">
      <alignment horizontal="left" vertical="top" wrapText="1"/>
    </xf>
    <xf numFmtId="0" fontId="7" fillId="9" borderId="8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1" fontId="4" fillId="9" borderId="12" xfId="0" applyNumberFormat="1" applyFont="1" applyFill="1" applyBorder="1" applyAlignment="1">
      <alignment horizontal="center" vertical="top" wrapText="1"/>
    </xf>
    <xf numFmtId="0" fontId="2" fillId="9" borderId="13" xfId="0" applyNumberFormat="1" applyFont="1" applyFill="1" applyBorder="1" applyAlignment="1">
      <alignment vertical="top"/>
    </xf>
    <xf numFmtId="41" fontId="2" fillId="9" borderId="8" xfId="0" applyNumberFormat="1" applyFont="1" applyFill="1" applyBorder="1" applyAlignment="1">
      <alignment horizontal="center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7" fillId="5" borderId="11" xfId="0" applyNumberFormat="1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left" vertical="top" wrapText="1"/>
    </xf>
    <xf numFmtId="1" fontId="12" fillId="9" borderId="10" xfId="0" applyNumberFormat="1" applyFont="1" applyFill="1" applyBorder="1" applyAlignment="1">
      <alignment horizontal="center" vertical="top" wrapText="1"/>
    </xf>
    <xf numFmtId="0" fontId="2" fillId="9" borderId="1" xfId="0" applyNumberFormat="1" applyFont="1" applyFill="1" applyBorder="1" applyAlignment="1">
      <alignment horizontal="left" vertical="top" wrapText="1"/>
    </xf>
    <xf numFmtId="41" fontId="2" fillId="9" borderId="8" xfId="0" applyNumberFormat="1" applyFont="1" applyFill="1" applyBorder="1" applyAlignment="1">
      <alignment vertical="top" wrapText="1"/>
    </xf>
    <xf numFmtId="0" fontId="7" fillId="9" borderId="14" xfId="0" applyNumberFormat="1" applyFont="1" applyFill="1" applyBorder="1" applyAlignment="1">
      <alignment horizontal="left" vertical="top" wrapText="1"/>
    </xf>
    <xf numFmtId="1" fontId="12" fillId="5" borderId="6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41" fontId="2" fillId="5" borderId="9" xfId="0" applyNumberFormat="1" applyFont="1" applyFill="1" applyBorder="1" applyAlignment="1">
      <alignment vertical="top" wrapText="1"/>
    </xf>
    <xf numFmtId="0" fontId="13" fillId="0" borderId="14" xfId="0" applyNumberFormat="1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3" fillId="0" borderId="11" xfId="0" applyNumberFormat="1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3" fillId="0" borderId="11" xfId="0" applyNumberFormat="1" applyFont="1" applyFill="1" applyBorder="1" applyAlignment="1">
      <alignment horizontal="left" vertical="top"/>
    </xf>
    <xf numFmtId="41" fontId="2" fillId="10" borderId="8" xfId="0" applyNumberFormat="1" applyFont="1" applyFill="1" applyBorder="1" applyAlignment="1">
      <alignment vertical="top" wrapText="1"/>
    </xf>
    <xf numFmtId="41" fontId="7" fillId="10" borderId="8" xfId="0" applyNumberFormat="1" applyFont="1" applyFill="1" applyBorder="1" applyAlignment="1">
      <alignment wrapText="1"/>
    </xf>
    <xf numFmtId="41" fontId="11" fillId="0" borderId="0" xfId="0" applyNumberFormat="1" applyFont="1" applyBorder="1" applyAlignment="1">
      <alignment wrapText="1"/>
    </xf>
    <xf numFmtId="41" fontId="5" fillId="0" borderId="1" xfId="0" applyNumberFormat="1" applyFont="1" applyBorder="1" applyAlignment="1">
      <alignment horizontal="right" wrapText="1"/>
    </xf>
    <xf numFmtId="1" fontId="16" fillId="0" borderId="25" xfId="0" applyNumberFormat="1" applyFont="1" applyBorder="1" applyAlignment="1">
      <alignment horizontal="center" vertical="top" wrapText="1"/>
    </xf>
    <xf numFmtId="0" fontId="13" fillId="0" borderId="26" xfId="0" applyNumberFormat="1" applyFont="1" applyBorder="1" applyAlignment="1">
      <alignment horizontal="left" vertical="top" wrapText="1"/>
    </xf>
    <xf numFmtId="41" fontId="13" fillId="0" borderId="22" xfId="0" applyNumberFormat="1" applyFont="1" applyBorder="1" applyAlignment="1">
      <alignment horizontal="left" vertical="top"/>
    </xf>
    <xf numFmtId="0" fontId="14" fillId="0" borderId="22" xfId="0" applyNumberFormat="1" applyFont="1" applyBorder="1" applyAlignment="1">
      <alignment horizontal="left" vertical="top" wrapText="1"/>
    </xf>
    <xf numFmtId="1" fontId="16" fillId="0" borderId="27" xfId="0" applyNumberFormat="1" applyFont="1" applyBorder="1" applyAlignment="1">
      <alignment horizontal="center" vertical="top"/>
    </xf>
    <xf numFmtId="41" fontId="13" fillId="0" borderId="20" xfId="0" applyNumberFormat="1" applyFont="1" applyBorder="1" applyAlignment="1">
      <alignment horizontal="left" vertical="top"/>
    </xf>
    <xf numFmtId="0" fontId="14" fillId="0" borderId="20" xfId="0" applyNumberFormat="1" applyFont="1" applyBorder="1" applyAlignment="1">
      <alignment horizontal="left" vertical="top" wrapText="1"/>
    </xf>
    <xf numFmtId="0" fontId="11" fillId="0" borderId="18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41" fontId="11" fillId="0" borderId="20" xfId="0" applyNumberFormat="1" applyFont="1" applyBorder="1" applyAlignment="1">
      <alignment horizontal="left" vertical="top" wrapText="1"/>
    </xf>
    <xf numFmtId="41" fontId="11" fillId="0" borderId="9" xfId="0" applyNumberFormat="1" applyFont="1" applyBorder="1" applyAlignment="1">
      <alignment horizontal="left" vertical="top" wrapText="1"/>
    </xf>
    <xf numFmtId="0" fontId="11" fillId="0" borderId="19" xfId="0" applyNumberFormat="1" applyFont="1" applyBorder="1" applyAlignment="1">
      <alignment horizontal="left" vertical="top" wrapText="1"/>
    </xf>
    <xf numFmtId="41" fontId="11" fillId="0" borderId="21" xfId="0" applyNumberFormat="1" applyFont="1" applyBorder="1" applyAlignment="1">
      <alignment horizontal="left" vertical="top" wrapText="1"/>
    </xf>
    <xf numFmtId="0" fontId="11" fillId="0" borderId="23" xfId="0" applyNumberFormat="1" applyFont="1" applyBorder="1" applyAlignment="1">
      <alignment horizontal="left" vertical="top" wrapText="1"/>
    </xf>
    <xf numFmtId="41" fontId="11" fillId="0" borderId="24" xfId="0" applyNumberFormat="1" applyFont="1" applyBorder="1" applyAlignment="1">
      <alignment horizontal="left" vertical="top" wrapText="1"/>
    </xf>
    <xf numFmtId="1" fontId="16" fillId="0" borderId="25" xfId="0" applyNumberFormat="1" applyFont="1" applyBorder="1" applyAlignment="1">
      <alignment horizontal="center" vertical="top"/>
    </xf>
    <xf numFmtId="1" fontId="16" fillId="0" borderId="28" xfId="0" applyNumberFormat="1" applyFont="1" applyBorder="1" applyAlignment="1">
      <alignment horizontal="center" vertical="top"/>
    </xf>
    <xf numFmtId="41" fontId="13" fillId="0" borderId="24" xfId="0" applyNumberFormat="1" applyFont="1" applyBorder="1" applyAlignment="1">
      <alignment horizontal="left" vertical="top"/>
    </xf>
    <xf numFmtId="0" fontId="14" fillId="0" borderId="24" xfId="0" applyNumberFormat="1" applyFont="1" applyBorder="1" applyAlignment="1">
      <alignment horizontal="left" vertical="top" wrapText="1"/>
    </xf>
    <xf numFmtId="0" fontId="3" fillId="0" borderId="29" xfId="0" applyNumberFormat="1" applyFont="1" applyBorder="1" applyAlignment="1">
      <alignment vertical="top" wrapText="1"/>
    </xf>
    <xf numFmtId="0" fontId="3" fillId="0" borderId="14" xfId="0" applyNumberFormat="1" applyFont="1" applyBorder="1" applyAlignment="1">
      <alignment horizontal="left" vertical="top" wrapText="1"/>
    </xf>
    <xf numFmtId="1" fontId="16" fillId="0" borderId="30" xfId="0" applyNumberFormat="1" applyFont="1" applyBorder="1" applyAlignment="1">
      <alignment horizontal="center" vertical="top"/>
    </xf>
    <xf numFmtId="41" fontId="13" fillId="0" borderId="21" xfId="0" applyNumberFormat="1" applyFont="1" applyBorder="1" applyAlignment="1">
      <alignment horizontal="left" vertical="top"/>
    </xf>
    <xf numFmtId="0" fontId="14" fillId="0" borderId="21" xfId="0" applyNumberFormat="1" applyFont="1" applyBorder="1" applyAlignment="1">
      <alignment horizontal="left" vertical="top" wrapText="1"/>
    </xf>
    <xf numFmtId="0" fontId="2" fillId="10" borderId="8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top"/>
    </xf>
    <xf numFmtId="0" fontId="9" fillId="6" borderId="13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1" fontId="9" fillId="0" borderId="0" xfId="0" applyNumberFormat="1" applyFont="1" applyBorder="1" applyAlignment="1">
      <alignment horizontal="right" wrapText="1"/>
    </xf>
    <xf numFmtId="41" fontId="9" fillId="0" borderId="9" xfId="0" applyNumberFormat="1" applyFont="1" applyBorder="1" applyAlignment="1">
      <alignment horizontal="center" vertical="center" wrapText="1"/>
    </xf>
    <xf numFmtId="41" fontId="9" fillId="2" borderId="8" xfId="0" applyNumberFormat="1" applyFont="1" applyFill="1" applyBorder="1" applyAlignment="1">
      <alignment horizontal="center" vertical="center"/>
    </xf>
    <xf numFmtId="41" fontId="9" fillId="4" borderId="8" xfId="0" applyNumberFormat="1" applyFont="1" applyFill="1" applyBorder="1" applyAlignment="1">
      <alignment vertical="top"/>
    </xf>
    <xf numFmtId="41" fontId="9" fillId="5" borderId="8" xfId="0" applyNumberFormat="1" applyFont="1" applyFill="1" applyBorder="1" applyAlignment="1">
      <alignment vertical="top"/>
    </xf>
    <xf numFmtId="41" fontId="9" fillId="4" borderId="11" xfId="0" applyNumberFormat="1" applyFont="1" applyFill="1" applyBorder="1" applyAlignment="1">
      <alignment vertical="top"/>
    </xf>
    <xf numFmtId="41" fontId="9" fillId="5" borderId="9" xfId="0" applyNumberFormat="1" applyFont="1" applyFill="1" applyBorder="1" applyAlignment="1">
      <alignment vertical="top"/>
    </xf>
    <xf numFmtId="41" fontId="9" fillId="4" borderId="8" xfId="0" applyNumberFormat="1" applyFont="1" applyFill="1" applyBorder="1" applyAlignment="1">
      <alignment horizontal="center" vertical="top" wrapText="1"/>
    </xf>
    <xf numFmtId="41" fontId="9" fillId="5" borderId="9" xfId="0" applyNumberFormat="1" applyFont="1" applyFill="1" applyBorder="1" applyAlignment="1">
      <alignment horizontal="center" vertical="top" wrapText="1"/>
    </xf>
    <xf numFmtId="41" fontId="13" fillId="0" borderId="8" xfId="1" applyNumberFormat="1" applyFont="1" applyBorder="1" applyAlignment="1">
      <alignment horizontal="center" vertical="top" wrapText="1"/>
    </xf>
    <xf numFmtId="41" fontId="9" fillId="4" borderId="9" xfId="1" applyNumberFormat="1" applyFont="1" applyFill="1" applyBorder="1" applyAlignment="1">
      <alignment horizontal="center" vertical="top" wrapText="1"/>
    </xf>
    <xf numFmtId="41" fontId="9" fillId="5" borderId="8" xfId="1" applyNumberFormat="1" applyFont="1" applyFill="1" applyBorder="1" applyAlignment="1">
      <alignment horizontal="center" vertical="top" wrapText="1"/>
    </xf>
    <xf numFmtId="41" fontId="13" fillId="0" borderId="8" xfId="1" applyNumberFormat="1" applyFont="1" applyFill="1" applyBorder="1" applyAlignment="1">
      <alignment horizontal="center" vertical="top" wrapText="1"/>
    </xf>
    <xf numFmtId="41" fontId="13" fillId="0" borderId="9" xfId="1" applyNumberFormat="1" applyFont="1" applyFill="1" applyBorder="1" applyAlignment="1">
      <alignment horizontal="center" vertical="top" wrapText="1"/>
    </xf>
    <xf numFmtId="41" fontId="9" fillId="4" borderId="8" xfId="1" applyNumberFormat="1" applyFont="1" applyFill="1" applyBorder="1" applyAlignment="1">
      <alignment horizontal="center" vertical="top" wrapText="1"/>
    </xf>
    <xf numFmtId="41" fontId="9" fillId="9" borderId="8" xfId="0" applyNumberFormat="1" applyFont="1" applyFill="1" applyBorder="1" applyAlignment="1">
      <alignment wrapText="1"/>
    </xf>
    <xf numFmtId="41" fontId="9" fillId="9" borderId="8" xfId="0" applyNumberFormat="1" applyFont="1" applyFill="1" applyBorder="1" applyAlignment="1">
      <alignment horizontal="center" vertical="top" wrapText="1"/>
    </xf>
    <xf numFmtId="41" fontId="9" fillId="9" borderId="8" xfId="0" applyNumberFormat="1" applyFont="1" applyFill="1" applyBorder="1" applyAlignment="1">
      <alignment vertical="top" wrapText="1"/>
    </xf>
    <xf numFmtId="41" fontId="9" fillId="5" borderId="9" xfId="0" applyNumberFormat="1" applyFont="1" applyFill="1" applyBorder="1" applyAlignment="1">
      <alignment vertical="top" wrapText="1"/>
    </xf>
    <xf numFmtId="41" fontId="9" fillId="10" borderId="8" xfId="0" applyNumberFormat="1" applyFont="1" applyFill="1" applyBorder="1" applyAlignment="1">
      <alignment vertical="top" wrapText="1"/>
    </xf>
    <xf numFmtId="41" fontId="13" fillId="0" borderId="0" xfId="0" applyNumberFormat="1" applyFont="1" applyBorder="1" applyAlignment="1">
      <alignment wrapText="1"/>
    </xf>
    <xf numFmtId="0" fontId="17" fillId="0" borderId="11" xfId="0" applyFont="1" applyFill="1" applyBorder="1" applyAlignment="1">
      <alignment horizontal="left" vertical="top"/>
    </xf>
    <xf numFmtId="0" fontId="17" fillId="0" borderId="8" xfId="0" applyFont="1" applyBorder="1" applyAlignment="1">
      <alignment vertical="top" wrapText="1"/>
    </xf>
    <xf numFmtId="0" fontId="12" fillId="4" borderId="11" xfId="0" applyNumberFormat="1" applyFont="1" applyFill="1" applyBorder="1" applyAlignment="1">
      <alignment horizontal="left" vertical="top" wrapText="1"/>
    </xf>
    <xf numFmtId="0" fontId="12" fillId="5" borderId="1" xfId="0" applyNumberFormat="1" applyFont="1" applyFill="1" applyBorder="1" applyAlignment="1">
      <alignment vertical="top"/>
    </xf>
    <xf numFmtId="0" fontId="12" fillId="4" borderId="1" xfId="0" applyNumberFormat="1" applyFont="1" applyFill="1" applyBorder="1" applyAlignment="1">
      <alignment vertical="top" wrapText="1"/>
    </xf>
    <xf numFmtId="0" fontId="9" fillId="5" borderId="1" xfId="0" applyNumberFormat="1" applyFont="1" applyFill="1" applyBorder="1" applyAlignment="1">
      <alignment horizontal="left" vertical="top" wrapText="1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41" fontId="2" fillId="11" borderId="9" xfId="0" applyNumberFormat="1" applyFont="1" applyFill="1" applyBorder="1" applyAlignment="1">
      <alignment horizontal="center" vertical="center" wrapText="1"/>
    </xf>
    <xf numFmtId="0" fontId="6" fillId="11" borderId="9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left" vertical="top" wrapText="1"/>
    </xf>
    <xf numFmtId="0" fontId="21" fillId="7" borderId="8" xfId="0" applyNumberFormat="1" applyFont="1" applyFill="1" applyBorder="1" applyAlignment="1">
      <alignment horizontal="left" vertical="top" wrapText="1"/>
    </xf>
    <xf numFmtId="0" fontId="21" fillId="0" borderId="9" xfId="0" applyNumberFormat="1" applyFont="1" applyBorder="1" applyAlignment="1">
      <alignment horizontal="left" vertical="top" wrapText="1"/>
    </xf>
    <xf numFmtId="0" fontId="21" fillId="0" borderId="22" xfId="0" applyNumberFormat="1" applyFont="1" applyBorder="1" applyAlignment="1">
      <alignment horizontal="left" vertical="top" wrapText="1"/>
    </xf>
    <xf numFmtId="0" fontId="21" fillId="0" borderId="20" xfId="0" applyNumberFormat="1" applyFont="1" applyBorder="1" applyAlignment="1">
      <alignment horizontal="left" vertical="top" wrapText="1"/>
    </xf>
    <xf numFmtId="1" fontId="12" fillId="9" borderId="12" xfId="0" applyNumberFormat="1" applyFont="1" applyFill="1" applyBorder="1" applyAlignment="1">
      <alignment horizontal="center" vertical="top" wrapText="1"/>
    </xf>
    <xf numFmtId="0" fontId="2" fillId="9" borderId="14" xfId="0" applyNumberFormat="1" applyFont="1" applyFill="1" applyBorder="1" applyAlignment="1">
      <alignment horizontal="left" vertical="top" wrapText="1"/>
    </xf>
    <xf numFmtId="41" fontId="9" fillId="9" borderId="8" xfId="0" applyNumberFormat="1" applyFont="1" applyFill="1" applyBorder="1" applyAlignment="1">
      <alignment horizontal="left" vertical="top" wrapText="1"/>
    </xf>
    <xf numFmtId="0" fontId="9" fillId="7" borderId="13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wrapText="1"/>
    </xf>
    <xf numFmtId="41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1" fontId="5" fillId="0" borderId="0" xfId="0" applyNumberFormat="1" applyFont="1" applyFill="1" applyBorder="1" applyAlignment="1">
      <alignment horizontal="right" wrapText="1"/>
    </xf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41" fontId="8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8" xfId="0" applyFont="1" applyFill="1" applyBorder="1" applyAlignment="1">
      <alignment horizontal="center" vertical="top"/>
    </xf>
    <xf numFmtId="41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1" fontId="13" fillId="0" borderId="8" xfId="0" applyNumberFormat="1" applyFont="1" applyFill="1" applyBorder="1" applyAlignment="1">
      <alignment horizontal="center" vertical="top"/>
    </xf>
    <xf numFmtId="41" fontId="13" fillId="0" borderId="0" xfId="0" applyNumberFormat="1" applyFont="1" applyFill="1" applyBorder="1" applyAlignment="1">
      <alignment vertical="top"/>
    </xf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vertical="top"/>
    </xf>
    <xf numFmtId="41" fontId="13" fillId="0" borderId="8" xfId="0" applyNumberFormat="1" applyFont="1" applyFill="1" applyBorder="1" applyAlignment="1">
      <alignment horizontal="center" vertical="top" wrapText="1"/>
    </xf>
    <xf numFmtId="41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41" fontId="3" fillId="0" borderId="8" xfId="0" applyNumberFormat="1" applyFont="1" applyFill="1" applyBorder="1" applyAlignment="1">
      <alignment horizontal="center" vertical="top"/>
    </xf>
    <xf numFmtId="41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41" fontId="13" fillId="0" borderId="0" xfId="0" applyNumberFormat="1" applyFont="1" applyFill="1" applyBorder="1" applyAlignment="1">
      <alignment wrapText="1"/>
    </xf>
    <xf numFmtId="41" fontId="2" fillId="9" borderId="8" xfId="0" applyNumberFormat="1" applyFont="1" applyFill="1" applyBorder="1" applyAlignment="1">
      <alignment horizontal="center" vertical="center" wrapText="1"/>
    </xf>
    <xf numFmtId="41" fontId="9" fillId="9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/>
    </xf>
    <xf numFmtId="0" fontId="13" fillId="0" borderId="8" xfId="0" applyNumberFormat="1" applyFont="1" applyFill="1" applyBorder="1" applyAlignment="1">
      <alignment horizontal="left" vertical="top"/>
    </xf>
    <xf numFmtId="0" fontId="13" fillId="0" borderId="8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13" fillId="0" borderId="8" xfId="0" applyNumberFormat="1" applyFont="1" applyFill="1" applyBorder="1" applyAlignment="1">
      <alignment horizontal="center" vertical="center"/>
    </xf>
    <xf numFmtId="41" fontId="13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>
      <alignment horizontal="left" vertical="top"/>
    </xf>
    <xf numFmtId="41" fontId="8" fillId="0" borderId="0" xfId="0" applyNumberFormat="1" applyFont="1" applyFill="1" applyBorder="1" applyAlignment="1">
      <alignment vertical="top"/>
    </xf>
    <xf numFmtId="0" fontId="2" fillId="12" borderId="12" xfId="0" applyFont="1" applyFill="1" applyBorder="1" applyAlignment="1">
      <alignment horizontal="center" vertical="center" wrapText="1"/>
    </xf>
    <xf numFmtId="41" fontId="2" fillId="12" borderId="8" xfId="0" applyNumberFormat="1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right" vertical="center" wrapText="1"/>
    </xf>
    <xf numFmtId="41" fontId="2" fillId="13" borderId="8" xfId="0" applyNumberFormat="1" applyFont="1" applyFill="1" applyBorder="1" applyAlignment="1">
      <alignment wrapText="1"/>
    </xf>
    <xf numFmtId="0" fontId="21" fillId="0" borderId="8" xfId="0" applyNumberFormat="1" applyFont="1" applyBorder="1" applyAlignment="1">
      <alignment horizontal="left" vertical="top"/>
    </xf>
    <xf numFmtId="0" fontId="23" fillId="4" borderId="9" xfId="0" applyNumberFormat="1" applyFont="1" applyFill="1" applyBorder="1" applyAlignment="1">
      <alignment vertical="top"/>
    </xf>
    <xf numFmtId="0" fontId="23" fillId="5" borderId="9" xfId="0" applyNumberFormat="1" applyFont="1" applyFill="1" applyBorder="1" applyAlignment="1">
      <alignment vertical="top"/>
    </xf>
    <xf numFmtId="0" fontId="23" fillId="0" borderId="9" xfId="0" applyNumberFormat="1" applyFont="1" applyBorder="1" applyAlignment="1">
      <alignment horizontal="center" vertical="center" wrapText="1"/>
    </xf>
    <xf numFmtId="0" fontId="23" fillId="2" borderId="8" xfId="0" applyNumberFormat="1" applyFont="1" applyFill="1" applyBorder="1" applyAlignment="1">
      <alignment horizontal="center" vertical="center"/>
    </xf>
    <xf numFmtId="0" fontId="24" fillId="3" borderId="8" xfId="0" applyNumberFormat="1" applyFont="1" applyFill="1" applyBorder="1" applyAlignment="1">
      <alignment horizontal="left" vertical="top"/>
    </xf>
    <xf numFmtId="0" fontId="17" fillId="4" borderId="8" xfId="0" applyNumberFormat="1" applyFont="1" applyFill="1" applyBorder="1" applyAlignment="1">
      <alignment horizontal="left"/>
    </xf>
    <xf numFmtId="0" fontId="17" fillId="4" borderId="14" xfId="0" applyNumberFormat="1" applyFont="1" applyFill="1" applyBorder="1" applyAlignment="1">
      <alignment horizontal="left"/>
    </xf>
    <xf numFmtId="0" fontId="17" fillId="5" borderId="8" xfId="0" applyNumberFormat="1" applyFont="1" applyFill="1" applyBorder="1" applyAlignment="1">
      <alignment horizontal="left"/>
    </xf>
    <xf numFmtId="0" fontId="23" fillId="4" borderId="8" xfId="0" applyNumberFormat="1" applyFont="1" applyFill="1" applyBorder="1" applyAlignment="1">
      <alignment horizontal="left" vertical="top"/>
    </xf>
    <xf numFmtId="0" fontId="23" fillId="5" borderId="9" xfId="0" applyNumberFormat="1" applyFont="1" applyFill="1" applyBorder="1" applyAlignment="1">
      <alignment horizontal="left" vertical="top" wrapText="1"/>
    </xf>
    <xf numFmtId="0" fontId="23" fillId="4" borderId="9" xfId="0" applyNumberFormat="1" applyFont="1" applyFill="1" applyBorder="1" applyAlignment="1">
      <alignment horizontal="left" vertical="top" wrapText="1"/>
    </xf>
    <xf numFmtId="0" fontId="23" fillId="5" borderId="8" xfId="0" applyNumberFormat="1" applyFont="1" applyFill="1" applyBorder="1" applyAlignment="1">
      <alignment horizontal="left" vertical="top" wrapText="1"/>
    </xf>
    <xf numFmtId="0" fontId="17" fillId="4" borderId="8" xfId="0" applyNumberFormat="1" applyFont="1" applyFill="1" applyBorder="1" applyAlignment="1">
      <alignment horizontal="left" vertical="top" wrapText="1"/>
    </xf>
    <xf numFmtId="0" fontId="17" fillId="0" borderId="14" xfId="0" applyNumberFormat="1" applyFont="1" applyBorder="1" applyAlignment="1">
      <alignment horizontal="left" vertical="top" wrapText="1"/>
    </xf>
    <xf numFmtId="0" fontId="24" fillId="6" borderId="8" xfId="0" applyNumberFormat="1" applyFont="1" applyFill="1" applyBorder="1" applyAlignment="1">
      <alignment horizontal="center" vertical="center" wrapText="1"/>
    </xf>
    <xf numFmtId="0" fontId="21" fillId="5" borderId="8" xfId="0" applyNumberFormat="1" applyFont="1" applyFill="1" applyBorder="1" applyAlignment="1">
      <alignment horizontal="left" vertical="top" wrapText="1"/>
    </xf>
    <xf numFmtId="0" fontId="21" fillId="0" borderId="24" xfId="0" applyNumberFormat="1" applyFont="1" applyBorder="1" applyAlignment="1">
      <alignment horizontal="left" vertical="top" wrapText="1"/>
    </xf>
    <xf numFmtId="0" fontId="21" fillId="0" borderId="21" xfId="0" applyNumberFormat="1" applyFont="1" applyBorder="1" applyAlignment="1">
      <alignment horizontal="left" vertical="top" wrapText="1"/>
    </xf>
    <xf numFmtId="0" fontId="24" fillId="7" borderId="8" xfId="0" applyNumberFormat="1" applyFont="1" applyFill="1" applyBorder="1" applyAlignment="1">
      <alignment horizontal="left" vertical="top" wrapText="1"/>
    </xf>
    <xf numFmtId="0" fontId="24" fillId="5" borderId="8" xfId="0" applyNumberFormat="1" applyFont="1" applyFill="1" applyBorder="1" applyAlignment="1">
      <alignment horizontal="left" vertical="top" wrapText="1"/>
    </xf>
    <xf numFmtId="0" fontId="24" fillId="5" borderId="9" xfId="0" applyNumberFormat="1" applyFont="1" applyFill="1" applyBorder="1" applyAlignment="1">
      <alignment horizontal="left" vertical="top" wrapText="1"/>
    </xf>
    <xf numFmtId="0" fontId="24" fillId="8" borderId="8" xfId="0" applyNumberFormat="1" applyFont="1" applyFill="1" applyBorder="1" applyAlignment="1">
      <alignment horizontal="center" vertical="center" wrapText="1"/>
    </xf>
    <xf numFmtId="0" fontId="23" fillId="9" borderId="8" xfId="0" applyNumberFormat="1" applyFont="1" applyFill="1" applyBorder="1" applyAlignment="1">
      <alignment wrapText="1"/>
    </xf>
    <xf numFmtId="0" fontId="17" fillId="9" borderId="14" xfId="0" applyNumberFormat="1" applyFont="1" applyFill="1" applyBorder="1" applyAlignment="1">
      <alignment horizontal="left" vertical="top" wrapText="1"/>
    </xf>
    <xf numFmtId="0" fontId="23" fillId="5" borderId="11" xfId="0" applyNumberFormat="1" applyFont="1" applyFill="1" applyBorder="1" applyAlignment="1">
      <alignment horizontal="left" vertical="top" wrapText="1"/>
    </xf>
    <xf numFmtId="0" fontId="23" fillId="9" borderId="14" xfId="0" applyNumberFormat="1" applyFont="1" applyFill="1" applyBorder="1" applyAlignment="1">
      <alignment horizontal="left" vertical="top" wrapText="1"/>
    </xf>
    <xf numFmtId="41" fontId="23" fillId="10" borderId="8" xfId="0" applyNumberFormat="1" applyFont="1" applyFill="1" applyBorder="1" applyAlignment="1">
      <alignment wrapText="1"/>
    </xf>
    <xf numFmtId="41" fontId="17" fillId="0" borderId="0" xfId="0" applyNumberFormat="1" applyFont="1" applyBorder="1" applyAlignment="1">
      <alignment wrapText="1"/>
    </xf>
    <xf numFmtId="0" fontId="2" fillId="13" borderId="12" xfId="0" applyFont="1" applyFill="1" applyBorder="1" applyAlignment="1">
      <alignment horizontal="center" wrapText="1"/>
    </xf>
    <xf numFmtId="0" fontId="2" fillId="13" borderId="1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1" fontId="22" fillId="0" borderId="1" xfId="0" applyNumberFormat="1" applyFont="1" applyFill="1" applyBorder="1" applyAlignment="1">
      <alignment horizontal="center" wrapText="1"/>
    </xf>
    <xf numFmtId="41" fontId="2" fillId="9" borderId="12" xfId="0" applyNumberFormat="1" applyFont="1" applyFill="1" applyBorder="1" applyAlignment="1">
      <alignment horizontal="center" vertical="center" wrapText="1"/>
    </xf>
    <xf numFmtId="41" fontId="2" fillId="9" borderId="13" xfId="0" applyNumberFormat="1" applyFont="1" applyFill="1" applyBorder="1" applyAlignment="1">
      <alignment horizontal="center" vertical="center" wrapText="1"/>
    </xf>
    <xf numFmtId="41" fontId="2" fillId="9" borderId="14" xfId="0" applyNumberFormat="1" applyFont="1" applyFill="1" applyBorder="1" applyAlignment="1">
      <alignment horizontal="center" vertical="center" wrapText="1"/>
    </xf>
    <xf numFmtId="0" fontId="2" fillId="9" borderId="5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4" xfId="0" applyNumberFormat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10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41" fontId="2" fillId="0" borderId="11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left" vertical="center" wrapText="1"/>
    </xf>
    <xf numFmtId="0" fontId="2" fillId="9" borderId="14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wrapText="1"/>
    </xf>
    <xf numFmtId="0" fontId="23" fillId="0" borderId="5" xfId="0" applyNumberFormat="1" applyFont="1" applyBorder="1" applyAlignment="1">
      <alignment horizontal="center" vertical="center" wrapText="1"/>
    </xf>
    <xf numFmtId="0" fontId="23" fillId="0" borderId="9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wrapText="1"/>
    </xf>
  </cellXfs>
  <cellStyles count="10">
    <cellStyle name="Comma" xfId="1" builtinId="3"/>
    <cellStyle name="Comma 2 3" xfId="2"/>
    <cellStyle name="Comma 3" xfId="3"/>
    <cellStyle name="Normal" xfId="0" builtinId="0"/>
    <cellStyle name="Normal 2" xfId="4"/>
    <cellStyle name="Normal 3" xfId="5"/>
    <cellStyle name="Normal 3 2" xfId="6"/>
    <cellStyle name="เครื่องหมายจุลภาค 2" xfId="7"/>
    <cellStyle name="ปกติ 2" xfId="8"/>
    <cellStyle name="ปกติ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Layout" zoomScale="90" zoomScaleSheetLayoutView="100" zoomScalePageLayoutView="90" workbookViewId="0">
      <selection activeCell="C21" sqref="C21"/>
    </sheetView>
  </sheetViews>
  <sheetFormatPr defaultRowHeight="21" x14ac:dyDescent="0.35"/>
  <cols>
    <col min="1" max="1" width="2.875" style="245" bestFit="1" customWidth="1"/>
    <col min="2" max="2" width="46" style="248" customWidth="1"/>
    <col min="3" max="3" width="13.625" style="247" customWidth="1"/>
    <col min="4" max="4" width="13.625" style="270" customWidth="1"/>
    <col min="5" max="5" width="13.625" style="247" customWidth="1"/>
    <col min="6" max="6" width="14.5" style="247" hidden="1" customWidth="1"/>
    <col min="7" max="7" width="15.25" style="247" hidden="1" customWidth="1"/>
    <col min="8" max="8" width="11.875" style="248" bestFit="1" customWidth="1"/>
    <col min="9" max="16384" width="9" style="248"/>
  </cols>
  <sheetData>
    <row r="1" spans="1:8" x14ac:dyDescent="0.35">
      <c r="B1" s="318" t="s">
        <v>0</v>
      </c>
      <c r="C1" s="318"/>
      <c r="D1" s="318"/>
      <c r="E1" s="318"/>
      <c r="F1" s="246"/>
    </row>
    <row r="2" spans="1:8" x14ac:dyDescent="0.35">
      <c r="C2" s="249"/>
      <c r="D2" s="319" t="s">
        <v>184</v>
      </c>
      <c r="E2" s="319"/>
    </row>
    <row r="3" spans="1:8" s="251" customFormat="1" x14ac:dyDescent="0.35">
      <c r="A3" s="325" t="s">
        <v>169</v>
      </c>
      <c r="B3" s="323" t="s">
        <v>2</v>
      </c>
      <c r="C3" s="320" t="s">
        <v>131</v>
      </c>
      <c r="D3" s="321"/>
      <c r="E3" s="322"/>
      <c r="F3" s="250"/>
      <c r="G3" s="250"/>
    </row>
    <row r="4" spans="1:8" x14ac:dyDescent="0.35">
      <c r="A4" s="326"/>
      <c r="B4" s="324"/>
      <c r="C4" s="271" t="s">
        <v>3</v>
      </c>
      <c r="D4" s="272" t="s">
        <v>4</v>
      </c>
      <c r="E4" s="271" t="s">
        <v>5</v>
      </c>
    </row>
    <row r="5" spans="1:8" x14ac:dyDescent="0.35">
      <c r="A5" s="327" t="s">
        <v>159</v>
      </c>
      <c r="B5" s="328"/>
      <c r="C5" s="271">
        <f>SUM(C6:C28)</f>
        <v>188480100</v>
      </c>
      <c r="D5" s="271">
        <f>SUM(D6:D28)</f>
        <v>26732700</v>
      </c>
      <c r="E5" s="271">
        <f>SUM(E6:E28)</f>
        <v>161747400</v>
      </c>
    </row>
    <row r="6" spans="1:8" s="255" customFormat="1" x14ac:dyDescent="0.35">
      <c r="A6" s="252">
        <v>1</v>
      </c>
      <c r="B6" s="277" t="s">
        <v>170</v>
      </c>
      <c r="C6" s="278">
        <f>D6+E6</f>
        <v>15536000</v>
      </c>
      <c r="D6" s="279">
        <f>อ.เมือง!E6</f>
        <v>0</v>
      </c>
      <c r="E6" s="279">
        <f>อ.เมือง!F6</f>
        <v>15536000</v>
      </c>
      <c r="F6" s="253">
        <v>193451600</v>
      </c>
      <c r="G6" s="254">
        <f>F6-C6</f>
        <v>177915600</v>
      </c>
      <c r="H6" s="253"/>
    </row>
    <row r="7" spans="1:8" s="258" customFormat="1" x14ac:dyDescent="0.35">
      <c r="A7" s="256">
        <v>2</v>
      </c>
      <c r="B7" s="274" t="s">
        <v>80</v>
      </c>
      <c r="C7" s="278">
        <f t="shared" ref="C7:C28" si="0">D7+E7</f>
        <v>19150000</v>
      </c>
      <c r="D7" s="259">
        <f>อ.วิเศษ!E6</f>
        <v>900000</v>
      </c>
      <c r="E7" s="259">
        <f>อ.วิเศษ!F6</f>
        <v>18250000</v>
      </c>
      <c r="F7" s="257"/>
      <c r="G7" s="254">
        <f>G6</f>
        <v>177915600</v>
      </c>
    </row>
    <row r="8" spans="1:8" s="255" customFormat="1" x14ac:dyDescent="0.35">
      <c r="A8" s="252">
        <v>3</v>
      </c>
      <c r="B8" s="273" t="s">
        <v>96</v>
      </c>
      <c r="C8" s="278">
        <f t="shared" si="0"/>
        <v>52117600</v>
      </c>
      <c r="D8" s="280">
        <f>อ.โพธิ์ทอง!E6</f>
        <v>500000</v>
      </c>
      <c r="E8" s="280">
        <f>อ.โพธิ์ทอง!F6</f>
        <v>51617600</v>
      </c>
      <c r="F8" s="253"/>
      <c r="G8" s="254">
        <f>G7</f>
        <v>177915600</v>
      </c>
    </row>
    <row r="9" spans="1:8" s="255" customFormat="1" x14ac:dyDescent="0.35">
      <c r="A9" s="256">
        <v>4</v>
      </c>
      <c r="B9" s="273" t="s">
        <v>84</v>
      </c>
      <c r="C9" s="278">
        <f t="shared" si="0"/>
        <v>11904300</v>
      </c>
      <c r="D9" s="280">
        <f>อ.ป่าโมก!E6</f>
        <v>2250000</v>
      </c>
      <c r="E9" s="280">
        <f>อ.ป่าโมก!F6</f>
        <v>9654300</v>
      </c>
      <c r="F9" s="253"/>
      <c r="G9" s="254">
        <f>G8</f>
        <v>177915600</v>
      </c>
    </row>
    <row r="10" spans="1:8" s="255" customFormat="1" x14ac:dyDescent="0.35">
      <c r="A10" s="252">
        <v>5</v>
      </c>
      <c r="B10" s="273" t="s">
        <v>92</v>
      </c>
      <c r="C10" s="278">
        <f t="shared" si="0"/>
        <v>5947000</v>
      </c>
      <c r="D10" s="280">
        <f>อ.ไชโย!E6</f>
        <v>1800000</v>
      </c>
      <c r="E10" s="280">
        <f>อ.ไชโย!F6</f>
        <v>4147000</v>
      </c>
      <c r="F10" s="253"/>
      <c r="G10" s="254">
        <f t="shared" ref="G10:G18" si="1">G9</f>
        <v>177915600</v>
      </c>
    </row>
    <row r="11" spans="1:8" s="262" customFormat="1" x14ac:dyDescent="0.35">
      <c r="A11" s="256">
        <v>6</v>
      </c>
      <c r="B11" s="274" t="s">
        <v>89</v>
      </c>
      <c r="C11" s="278">
        <f t="shared" si="0"/>
        <v>17812000</v>
      </c>
      <c r="D11" s="259">
        <f>อ.แสวงหา!E6</f>
        <v>500000</v>
      </c>
      <c r="E11" s="259">
        <f>อ.แสวงหา!F6</f>
        <v>17312000</v>
      </c>
      <c r="F11" s="260"/>
      <c r="G11" s="261">
        <f t="shared" si="1"/>
        <v>177915600</v>
      </c>
    </row>
    <row r="12" spans="1:8" s="265" customFormat="1" x14ac:dyDescent="0.35">
      <c r="A12" s="252">
        <v>7</v>
      </c>
      <c r="B12" s="275" t="s">
        <v>94</v>
      </c>
      <c r="C12" s="278">
        <f t="shared" si="0"/>
        <v>4128500</v>
      </c>
      <c r="D12" s="263">
        <f>อ.สามโก้!E6</f>
        <v>750000</v>
      </c>
      <c r="E12" s="263">
        <f>อ.สามโก้!F6</f>
        <v>3378500</v>
      </c>
      <c r="F12" s="264"/>
      <c r="G12" s="261">
        <f t="shared" si="1"/>
        <v>177915600</v>
      </c>
    </row>
    <row r="13" spans="1:8" s="265" customFormat="1" x14ac:dyDescent="0.35">
      <c r="A13" s="256">
        <v>8</v>
      </c>
      <c r="B13" s="275" t="s">
        <v>38</v>
      </c>
      <c r="C13" s="278">
        <f t="shared" si="0"/>
        <v>1400000</v>
      </c>
      <c r="D13" s="263">
        <f>แขวงทางหลวง!E6</f>
        <v>0</v>
      </c>
      <c r="E13" s="263">
        <f>แขวงทางหลวง!F6</f>
        <v>1400000</v>
      </c>
      <c r="F13" s="264"/>
      <c r="G13" s="261" t="e">
        <f>#REF!</f>
        <v>#REF!</v>
      </c>
    </row>
    <row r="14" spans="1:8" s="262" customFormat="1" x14ac:dyDescent="0.35">
      <c r="A14" s="252">
        <v>9</v>
      </c>
      <c r="B14" s="274" t="s">
        <v>171</v>
      </c>
      <c r="C14" s="278">
        <f t="shared" si="0"/>
        <v>8060000</v>
      </c>
      <c r="D14" s="259">
        <f>ชลประทาน!E6</f>
        <v>0</v>
      </c>
      <c r="E14" s="259">
        <f>ชลประทาน!F6</f>
        <v>8060000</v>
      </c>
      <c r="F14" s="260"/>
      <c r="G14" s="261" t="e">
        <f>#REF!</f>
        <v>#REF!</v>
      </c>
    </row>
    <row r="15" spans="1:8" s="262" customFormat="1" x14ac:dyDescent="0.35">
      <c r="A15" s="256">
        <v>10</v>
      </c>
      <c r="B15" s="275" t="s">
        <v>14</v>
      </c>
      <c r="C15" s="278">
        <f t="shared" si="0"/>
        <v>1110000</v>
      </c>
      <c r="D15" s="263">
        <f>ศอ.ปส.จ.อท.!E6</f>
        <v>1110000</v>
      </c>
      <c r="E15" s="263">
        <f>ศอ.ปส.จ.อท.!F6</f>
        <v>0</v>
      </c>
      <c r="F15" s="260"/>
      <c r="G15" s="261" t="e">
        <f t="shared" si="1"/>
        <v>#REF!</v>
      </c>
    </row>
    <row r="16" spans="1:8" s="258" customFormat="1" x14ac:dyDescent="0.35">
      <c r="A16" s="252">
        <v>11</v>
      </c>
      <c r="B16" s="281" t="s">
        <v>172</v>
      </c>
      <c r="C16" s="278">
        <f t="shared" si="0"/>
        <v>600000</v>
      </c>
      <c r="D16" s="280">
        <f>ท่องเที่ยว!E6</f>
        <v>600000</v>
      </c>
      <c r="E16" s="280">
        <f>ท่องเที่ยว!F6</f>
        <v>0</v>
      </c>
      <c r="F16" s="257"/>
      <c r="G16" s="254" t="e">
        <f>#REF!</f>
        <v>#REF!</v>
      </c>
    </row>
    <row r="17" spans="1:7" s="258" customFormat="1" x14ac:dyDescent="0.35">
      <c r="A17" s="256">
        <v>12</v>
      </c>
      <c r="B17" s="281" t="s">
        <v>173</v>
      </c>
      <c r="C17" s="278">
        <f t="shared" si="0"/>
        <v>1631800</v>
      </c>
      <c r="D17" s="280">
        <f>เกษตร!E6</f>
        <v>1631800</v>
      </c>
      <c r="E17" s="280">
        <f>เกษตร!F6</f>
        <v>0</v>
      </c>
      <c r="F17" s="257"/>
      <c r="G17" s="254" t="e">
        <f t="shared" si="1"/>
        <v>#REF!</v>
      </c>
    </row>
    <row r="18" spans="1:7" s="268" customFormat="1" x14ac:dyDescent="0.35">
      <c r="A18" s="252">
        <v>13</v>
      </c>
      <c r="B18" s="276" t="s">
        <v>183</v>
      </c>
      <c r="C18" s="278">
        <f t="shared" si="0"/>
        <v>32274460</v>
      </c>
      <c r="D18" s="259">
        <f>เกษตรและสหกรณ์!E6</f>
        <v>6461460</v>
      </c>
      <c r="E18" s="259">
        <f>เกษตรและสหกรณ์!F6</f>
        <v>25813000</v>
      </c>
      <c r="F18" s="267"/>
      <c r="G18" s="254" t="e">
        <f t="shared" si="1"/>
        <v>#REF!</v>
      </c>
    </row>
    <row r="19" spans="1:7" s="268" customFormat="1" x14ac:dyDescent="0.35">
      <c r="A19" s="256">
        <v>14</v>
      </c>
      <c r="B19" s="281" t="s">
        <v>174</v>
      </c>
      <c r="C19" s="278">
        <f t="shared" si="0"/>
        <v>440000</v>
      </c>
      <c r="D19" s="263">
        <f>คุมประพฤติ!E6</f>
        <v>440000</v>
      </c>
      <c r="E19" s="263">
        <f>คุมประพฤติ!F6</f>
        <v>0</v>
      </c>
      <c r="F19" s="267"/>
      <c r="G19" s="254" t="e">
        <f>#REF!</f>
        <v>#REF!</v>
      </c>
    </row>
    <row r="20" spans="1:7" s="268" customFormat="1" x14ac:dyDescent="0.2">
      <c r="A20" s="256">
        <v>15</v>
      </c>
      <c r="B20" s="276" t="s">
        <v>175</v>
      </c>
      <c r="C20" s="266">
        <f t="shared" si="0"/>
        <v>1198400</v>
      </c>
      <c r="D20" s="263">
        <f>ทรัพยากรธรรมชาติ!E6</f>
        <v>1198400</v>
      </c>
      <c r="E20" s="263">
        <f>ทรัพยากรธรรมชาติ!F6</f>
        <v>0</v>
      </c>
      <c r="F20" s="267"/>
      <c r="G20" s="282" t="e">
        <f t="shared" ref="G20:G28" si="2">G19</f>
        <v>#REF!</v>
      </c>
    </row>
    <row r="21" spans="1:7" s="268" customFormat="1" x14ac:dyDescent="0.35">
      <c r="A21" s="256">
        <v>16</v>
      </c>
      <c r="B21" s="276" t="s">
        <v>176</v>
      </c>
      <c r="C21" s="278">
        <f t="shared" si="0"/>
        <v>1348640</v>
      </c>
      <c r="D21" s="217">
        <f>ประมง!E6</f>
        <v>1348640</v>
      </c>
      <c r="E21" s="217">
        <f>ประมง!F6</f>
        <v>0</v>
      </c>
      <c r="F21" s="267"/>
      <c r="G21" s="254" t="e">
        <f t="shared" si="2"/>
        <v>#REF!</v>
      </c>
    </row>
    <row r="22" spans="1:7" s="268" customFormat="1" x14ac:dyDescent="0.35">
      <c r="A22" s="252">
        <v>17</v>
      </c>
      <c r="B22" s="276" t="s">
        <v>177</v>
      </c>
      <c r="C22" s="278">
        <f t="shared" si="0"/>
        <v>2528400</v>
      </c>
      <c r="D22" s="217">
        <f>พัฒนาชุมชน!E6</f>
        <v>2528400</v>
      </c>
      <c r="E22" s="217">
        <f>พัฒนาชุมชน!F6</f>
        <v>0</v>
      </c>
      <c r="F22" s="267"/>
      <c r="G22" s="254" t="e">
        <f t="shared" si="2"/>
        <v>#REF!</v>
      </c>
    </row>
    <row r="23" spans="1:7" s="268" customFormat="1" x14ac:dyDescent="0.35">
      <c r="A23" s="256">
        <v>18</v>
      </c>
      <c r="B23" s="276" t="s">
        <v>178</v>
      </c>
      <c r="C23" s="278">
        <f t="shared" si="0"/>
        <v>2700000</v>
      </c>
      <c r="D23" s="217">
        <f>พาณิชย์!E6</f>
        <v>2700000</v>
      </c>
      <c r="E23" s="217">
        <f>พาณิชย์!F6</f>
        <v>0</v>
      </c>
      <c r="F23" s="267"/>
      <c r="G23" s="254" t="e">
        <f t="shared" si="2"/>
        <v>#REF!</v>
      </c>
    </row>
    <row r="24" spans="1:7" s="268" customFormat="1" x14ac:dyDescent="0.35">
      <c r="A24" s="252">
        <v>19</v>
      </c>
      <c r="B24" s="276" t="s">
        <v>179</v>
      </c>
      <c r="C24" s="278">
        <f t="shared" si="0"/>
        <v>6579000</v>
      </c>
      <c r="D24" s="217">
        <f>โยธา!E6</f>
        <v>0</v>
      </c>
      <c r="E24" s="217">
        <f>โยธา!F6</f>
        <v>6579000</v>
      </c>
      <c r="F24" s="267"/>
      <c r="G24" s="254" t="e">
        <f t="shared" si="2"/>
        <v>#REF!</v>
      </c>
    </row>
    <row r="25" spans="1:7" s="268" customFormat="1" x14ac:dyDescent="0.2">
      <c r="A25" s="256">
        <v>20</v>
      </c>
      <c r="B25" s="276" t="s">
        <v>180</v>
      </c>
      <c r="C25" s="266">
        <f t="shared" si="0"/>
        <v>105000</v>
      </c>
      <c r="D25" s="217">
        <f>สวัสดิการ!E6</f>
        <v>105000</v>
      </c>
      <c r="E25" s="217">
        <f>สวัสดิการ!F6</f>
        <v>0</v>
      </c>
      <c r="F25" s="267"/>
      <c r="G25" s="282" t="e">
        <f t="shared" si="2"/>
        <v>#REF!</v>
      </c>
    </row>
    <row r="26" spans="1:7" s="268" customFormat="1" x14ac:dyDescent="0.35">
      <c r="A26" s="252">
        <v>21</v>
      </c>
      <c r="B26" s="276" t="s">
        <v>181</v>
      </c>
      <c r="C26" s="278">
        <f t="shared" si="0"/>
        <v>400000</v>
      </c>
      <c r="D26" s="217">
        <f>สาธารณสุข!E6</f>
        <v>400000</v>
      </c>
      <c r="E26" s="217">
        <f>สาธารณสุข!F6</f>
        <v>0</v>
      </c>
      <c r="F26" s="267"/>
      <c r="G26" s="254" t="e">
        <f t="shared" si="2"/>
        <v>#REF!</v>
      </c>
    </row>
    <row r="27" spans="1:7" s="268" customFormat="1" x14ac:dyDescent="0.35">
      <c r="A27" s="256">
        <v>22</v>
      </c>
      <c r="B27" s="276" t="s">
        <v>10</v>
      </c>
      <c r="C27" s="278">
        <f t="shared" si="0"/>
        <v>509000</v>
      </c>
      <c r="D27" s="217">
        <f>ตำรวจ!E6</f>
        <v>509000</v>
      </c>
      <c r="E27" s="217">
        <f>ตำรวจ!F6</f>
        <v>0</v>
      </c>
      <c r="F27" s="267"/>
      <c r="G27" s="254" t="e">
        <f t="shared" si="2"/>
        <v>#REF!</v>
      </c>
    </row>
    <row r="28" spans="1:7" s="268" customFormat="1" x14ac:dyDescent="0.35">
      <c r="A28" s="252">
        <v>23</v>
      </c>
      <c r="B28" s="276" t="s">
        <v>182</v>
      </c>
      <c r="C28" s="278">
        <f t="shared" si="0"/>
        <v>1000000</v>
      </c>
      <c r="D28" s="217">
        <f>ปกครอง!E6</f>
        <v>1000000</v>
      </c>
      <c r="E28" s="217">
        <f>ปกครอง!F6</f>
        <v>0</v>
      </c>
      <c r="F28" s="267"/>
      <c r="G28" s="254" t="e">
        <f t="shared" si="2"/>
        <v>#REF!</v>
      </c>
    </row>
    <row r="29" spans="1:7" x14ac:dyDescent="0.35">
      <c r="A29" s="283"/>
      <c r="B29" s="285" t="s">
        <v>102</v>
      </c>
      <c r="C29" s="284">
        <f>D29+E29</f>
        <v>8000000</v>
      </c>
      <c r="D29" s="284">
        <v>8000000</v>
      </c>
      <c r="E29" s="284">
        <v>0</v>
      </c>
    </row>
    <row r="30" spans="1:7" s="269" customFormat="1" x14ac:dyDescent="0.35">
      <c r="A30" s="316" t="s">
        <v>159</v>
      </c>
      <c r="B30" s="317"/>
      <c r="C30" s="286">
        <f>C5+C29</f>
        <v>196480100</v>
      </c>
      <c r="D30" s="286">
        <f t="shared" ref="D30:E30" si="3">D5+D29</f>
        <v>34732700</v>
      </c>
      <c r="E30" s="286">
        <f t="shared" si="3"/>
        <v>161747400</v>
      </c>
      <c r="F30" s="246"/>
      <c r="G30" s="246"/>
    </row>
  </sheetData>
  <autoFilter ref="B3:E28">
    <filterColumn colId="0" showButton="0"/>
    <filterColumn colId="1" showButton="0"/>
    <filterColumn colId="2" showButton="0"/>
    <filterColumn colId="3" showButton="0"/>
  </autoFilter>
  <mergeCells count="7">
    <mergeCell ref="A30:B30"/>
    <mergeCell ref="B1:E1"/>
    <mergeCell ref="D2:E2"/>
    <mergeCell ref="C3:E3"/>
    <mergeCell ref="B3:B4"/>
    <mergeCell ref="A3:A4"/>
    <mergeCell ref="A5:B5"/>
  </mergeCells>
  <pageMargins left="0.40509259259259262" right="0.11811023622047245" top="0.35433070866141736" bottom="0.31496062992125984" header="0.15748031496062992" footer="7.874015748031496E-2"/>
  <pageSetup paperSize="9" orientation="portrait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zoomScaleSheetLayoutView="100" zoomScalePageLayoutView="90" workbookViewId="0">
      <selection activeCell="A6" sqref="A6:XFD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D7+D11</f>
        <v>4128500</v>
      </c>
      <c r="E6" s="234">
        <f t="shared" ref="E6:F6" si="0">E7+E11</f>
        <v>750000</v>
      </c>
      <c r="F6" s="234">
        <f t="shared" si="0"/>
        <v>3378500</v>
      </c>
      <c r="G6" s="235"/>
    </row>
    <row r="7" spans="1:9" s="15" customFormat="1" x14ac:dyDescent="0.35">
      <c r="A7" s="358" t="s">
        <v>124</v>
      </c>
      <c r="B7" s="359"/>
      <c r="C7" s="198"/>
      <c r="D7" s="12">
        <f>D9</f>
        <v>3378500</v>
      </c>
      <c r="E7" s="12">
        <f t="shared" ref="E7:F7" si="1">E9</f>
        <v>0</v>
      </c>
      <c r="F7" s="12">
        <f t="shared" si="1"/>
        <v>3378500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62" customFormat="1" x14ac:dyDescent="0.35">
      <c r="A9" s="58"/>
      <c r="B9" s="59" t="s">
        <v>104</v>
      </c>
      <c r="C9" s="59"/>
      <c r="D9" s="66">
        <f>SUM(D10:D10)</f>
        <v>3378500</v>
      </c>
      <c r="E9" s="212">
        <f>SUM(E10:E10)</f>
        <v>0</v>
      </c>
      <c r="F9" s="66">
        <f>SUM(F10:F10)</f>
        <v>3378500</v>
      </c>
      <c r="G9" s="67"/>
      <c r="H9" s="61"/>
      <c r="I9" s="10" t="e">
        <f>#REF!</f>
        <v>#REF!</v>
      </c>
    </row>
    <row r="10" spans="1:9" s="44" customFormat="1" ht="63" x14ac:dyDescent="0.35">
      <c r="A10" s="65">
        <v>18</v>
      </c>
      <c r="B10" s="70" t="s">
        <v>127</v>
      </c>
      <c r="C10" s="70"/>
      <c r="D10" s="73">
        <v>3378500</v>
      </c>
      <c r="E10" s="214">
        <v>0</v>
      </c>
      <c r="F10" s="73">
        <f>D10</f>
        <v>3378500</v>
      </c>
      <c r="G10" s="72" t="s">
        <v>162</v>
      </c>
      <c r="H10" s="43"/>
      <c r="I10" s="10" t="e">
        <f>#REF!</f>
        <v>#REF!</v>
      </c>
    </row>
    <row r="11" spans="1:9" s="101" customFormat="1" x14ac:dyDescent="0.35">
      <c r="A11" s="351" t="s">
        <v>71</v>
      </c>
      <c r="B11" s="352"/>
      <c r="C11" s="202"/>
      <c r="D11" s="144">
        <f>D13</f>
        <v>750000</v>
      </c>
      <c r="E11" s="144">
        <f t="shared" ref="E11:F11" si="2">E13</f>
        <v>750000</v>
      </c>
      <c r="F11" s="144">
        <f t="shared" si="2"/>
        <v>0</v>
      </c>
      <c r="G11" s="145"/>
      <c r="H11" s="100"/>
      <c r="I11" s="10" t="e">
        <f>#REF!</f>
        <v>#REF!</v>
      </c>
    </row>
    <row r="12" spans="1:9" s="149" customFormat="1" x14ac:dyDescent="0.35">
      <c r="A12" s="353" t="s">
        <v>72</v>
      </c>
      <c r="B12" s="354"/>
      <c r="C12" s="204"/>
      <c r="D12" s="147">
        <f>E12+F12</f>
        <v>0</v>
      </c>
      <c r="E12" s="220"/>
      <c r="F12" s="146"/>
      <c r="G12" s="148"/>
      <c r="H12" s="1"/>
      <c r="I12" s="10" t="e">
        <f>I11</f>
        <v>#REF!</v>
      </c>
    </row>
    <row r="13" spans="1:9" s="62" customFormat="1" x14ac:dyDescent="0.35">
      <c r="A13" s="156"/>
      <c r="B13" s="157" t="s">
        <v>133</v>
      </c>
      <c r="C13" s="157"/>
      <c r="D13" s="158">
        <f>SUM(D14:D15)</f>
        <v>750000</v>
      </c>
      <c r="E13" s="222">
        <f>SUM(E14:E15)</f>
        <v>750000</v>
      </c>
      <c r="F13" s="158">
        <f>SUM(F14:F15)</f>
        <v>0</v>
      </c>
      <c r="G13" s="159"/>
      <c r="H13" s="61"/>
      <c r="I13" s="10" t="e">
        <f>#REF!</f>
        <v>#REF!</v>
      </c>
    </row>
    <row r="14" spans="1:9" s="44" customFormat="1" x14ac:dyDescent="0.35">
      <c r="A14" s="87">
        <v>1</v>
      </c>
      <c r="B14" s="163" t="s">
        <v>77</v>
      </c>
      <c r="C14" s="163"/>
      <c r="D14" s="113">
        <f>E14+F14</f>
        <v>250000</v>
      </c>
      <c r="E14" s="218">
        <v>250000</v>
      </c>
      <c r="F14" s="75">
        <v>0</v>
      </c>
      <c r="G14" s="164" t="s">
        <v>166</v>
      </c>
      <c r="H14" s="43"/>
      <c r="I14" s="10" t="e">
        <f>#REF!</f>
        <v>#REF!</v>
      </c>
    </row>
    <row r="15" spans="1:9" s="44" customFormat="1" x14ac:dyDescent="0.35">
      <c r="A15" s="87">
        <v>11</v>
      </c>
      <c r="B15" s="163" t="s">
        <v>93</v>
      </c>
      <c r="C15" s="163"/>
      <c r="D15" s="113">
        <f>E15+F15</f>
        <v>500000</v>
      </c>
      <c r="E15" s="218">
        <v>500000</v>
      </c>
      <c r="F15" s="75">
        <v>0</v>
      </c>
      <c r="G15" s="166" t="s">
        <v>162</v>
      </c>
      <c r="H15" s="43"/>
      <c r="I15" s="10" t="e">
        <f>#REF!</f>
        <v>#REF!</v>
      </c>
    </row>
  </sheetData>
  <autoFilter ref="A3:G15">
    <filterColumn colId="0" showButton="0"/>
    <filterColumn colId="3" showButton="0"/>
    <filterColumn colId="4" showButton="0"/>
  </autoFilter>
  <mergeCells count="9">
    <mergeCell ref="A8:D8"/>
    <mergeCell ref="A11:B11"/>
    <mergeCell ref="A12:B12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ignoredErrors>
    <ignoredError sqref="D13 D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5" zoomScaleSheetLayoutView="100" zoomScalePageLayoutView="90" workbookViewId="0">
      <selection activeCell="A6" sqref="A6:XFD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customWidth="1"/>
    <col min="5" max="5" width="11.625" style="225" customWidth="1"/>
    <col min="6" max="6" width="12.125" style="2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D7+D12</f>
        <v>17812000</v>
      </c>
      <c r="E6" s="234">
        <f t="shared" ref="E6:F6" si="0">E7+E12</f>
        <v>500000</v>
      </c>
      <c r="F6" s="234">
        <f t="shared" si="0"/>
        <v>17312000</v>
      </c>
      <c r="G6" s="235"/>
    </row>
    <row r="7" spans="1:9" s="15" customFormat="1" x14ac:dyDescent="0.35">
      <c r="A7" s="358" t="s">
        <v>124</v>
      </c>
      <c r="B7" s="359"/>
      <c r="C7" s="198"/>
      <c r="D7" s="12">
        <f>D9</f>
        <v>17312000</v>
      </c>
      <c r="E7" s="12">
        <f t="shared" ref="E7:F7" si="1">E9</f>
        <v>0</v>
      </c>
      <c r="F7" s="12">
        <f t="shared" si="1"/>
        <v>17312000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62" customFormat="1" x14ac:dyDescent="0.35">
      <c r="A9" s="58"/>
      <c r="B9" s="59" t="s">
        <v>104</v>
      </c>
      <c r="C9" s="59"/>
      <c r="D9" s="66">
        <f>SUM(D10:D11)</f>
        <v>17312000</v>
      </c>
      <c r="E9" s="212">
        <f>SUM(E10:E11)</f>
        <v>0</v>
      </c>
      <c r="F9" s="66">
        <f>SUM(F10:F11)</f>
        <v>17312000</v>
      </c>
      <c r="G9" s="67"/>
      <c r="H9" s="61"/>
      <c r="I9" s="10" t="e">
        <f>#REF!</f>
        <v>#REF!</v>
      </c>
    </row>
    <row r="10" spans="1:9" s="44" customFormat="1" ht="42" x14ac:dyDescent="0.35">
      <c r="A10" s="40">
        <v>15</v>
      </c>
      <c r="B10" s="70" t="s">
        <v>147</v>
      </c>
      <c r="C10" s="70"/>
      <c r="D10" s="73">
        <v>7328000</v>
      </c>
      <c r="E10" s="214">
        <v>0</v>
      </c>
      <c r="F10" s="73">
        <f>D10</f>
        <v>7328000</v>
      </c>
      <c r="G10" s="72" t="s">
        <v>165</v>
      </c>
      <c r="H10" s="43"/>
      <c r="I10" s="10" t="e">
        <f>#REF!</f>
        <v>#REF!</v>
      </c>
    </row>
    <row r="11" spans="1:9" s="44" customFormat="1" ht="42" x14ac:dyDescent="0.35">
      <c r="A11" s="65">
        <v>16</v>
      </c>
      <c r="B11" s="70" t="s">
        <v>148</v>
      </c>
      <c r="C11" s="70"/>
      <c r="D11" s="73">
        <v>9984000</v>
      </c>
      <c r="E11" s="214">
        <v>0</v>
      </c>
      <c r="F11" s="73">
        <f>D11</f>
        <v>9984000</v>
      </c>
      <c r="G11" s="72" t="s">
        <v>165</v>
      </c>
      <c r="H11" s="43"/>
      <c r="I11" s="10" t="e">
        <f>I10</f>
        <v>#REF!</v>
      </c>
    </row>
    <row r="12" spans="1:9" s="101" customFormat="1" x14ac:dyDescent="0.35">
      <c r="A12" s="351" t="s">
        <v>71</v>
      </c>
      <c r="B12" s="352"/>
      <c r="C12" s="202"/>
      <c r="D12" s="144">
        <f>D14</f>
        <v>500000</v>
      </c>
      <c r="E12" s="144">
        <f t="shared" ref="E12:F12" si="2">E14</f>
        <v>500000</v>
      </c>
      <c r="F12" s="144">
        <f t="shared" si="2"/>
        <v>0</v>
      </c>
      <c r="G12" s="145"/>
      <c r="H12" s="100"/>
      <c r="I12" s="10" t="e">
        <f>#REF!</f>
        <v>#REF!</v>
      </c>
    </row>
    <row r="13" spans="1:9" s="149" customFormat="1" x14ac:dyDescent="0.35">
      <c r="A13" s="353" t="s">
        <v>72</v>
      </c>
      <c r="B13" s="354"/>
      <c r="C13" s="204"/>
      <c r="D13" s="147">
        <f>E13+F13</f>
        <v>0</v>
      </c>
      <c r="E13" s="220"/>
      <c r="F13" s="146"/>
      <c r="G13" s="148"/>
      <c r="H13" s="1"/>
      <c r="I13" s="10" t="e">
        <f>I12</f>
        <v>#REF!</v>
      </c>
    </row>
    <row r="14" spans="1:9" s="62" customFormat="1" x14ac:dyDescent="0.35">
      <c r="A14" s="156"/>
      <c r="B14" s="157" t="s">
        <v>133</v>
      </c>
      <c r="C14" s="157"/>
      <c r="D14" s="158">
        <f>SUM(D15:D15)</f>
        <v>500000</v>
      </c>
      <c r="E14" s="222">
        <f>SUM(E15:E15)</f>
        <v>500000</v>
      </c>
      <c r="F14" s="158">
        <f>SUM(F15:F15)</f>
        <v>0</v>
      </c>
      <c r="G14" s="159"/>
      <c r="H14" s="61"/>
      <c r="I14" s="10" t="e">
        <f>#REF!</f>
        <v>#REF!</v>
      </c>
    </row>
    <row r="15" spans="1:9" s="44" customFormat="1" x14ac:dyDescent="0.35">
      <c r="A15" s="87">
        <v>8</v>
      </c>
      <c r="B15" s="163" t="s">
        <v>88</v>
      </c>
      <c r="C15" s="163"/>
      <c r="D15" s="113">
        <f>E15+F15</f>
        <v>500000</v>
      </c>
      <c r="E15" s="218">
        <v>500000</v>
      </c>
      <c r="F15" s="75">
        <v>0</v>
      </c>
      <c r="G15" s="164" t="s">
        <v>165</v>
      </c>
      <c r="H15" s="43"/>
      <c r="I15" s="10" t="e">
        <f>#REF!</f>
        <v>#REF!</v>
      </c>
    </row>
  </sheetData>
  <autoFilter ref="A3:G15">
    <filterColumn colId="0" showButton="0"/>
    <filterColumn colId="3" showButton="0"/>
    <filterColumn colId="4" showButton="0"/>
  </autoFilter>
  <mergeCells count="9">
    <mergeCell ref="A8:D8"/>
    <mergeCell ref="A12:B12"/>
    <mergeCell ref="A13:B13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ignoredErrors>
    <ignoredError sqref="D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5" zoomScaleSheetLayoutView="100" zoomScalePageLayoutView="90" workbookViewId="0">
      <selection activeCell="A6" sqref="A6:XFD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D7+D12</f>
        <v>5947000</v>
      </c>
      <c r="E6" s="234">
        <f t="shared" ref="E6:F6" si="0">E7+E12</f>
        <v>1800000</v>
      </c>
      <c r="F6" s="234">
        <f t="shared" si="0"/>
        <v>4147000</v>
      </c>
      <c r="G6" s="235"/>
    </row>
    <row r="7" spans="1:9" s="15" customFormat="1" x14ac:dyDescent="0.35">
      <c r="A7" s="358" t="s">
        <v>124</v>
      </c>
      <c r="B7" s="359"/>
      <c r="C7" s="198"/>
      <c r="D7" s="12">
        <f>D9</f>
        <v>4147000</v>
      </c>
      <c r="E7" s="12">
        <f t="shared" ref="E7:F7" si="1">E9</f>
        <v>0</v>
      </c>
      <c r="F7" s="12">
        <f t="shared" si="1"/>
        <v>4147000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62" customFormat="1" x14ac:dyDescent="0.35">
      <c r="A9" s="58"/>
      <c r="B9" s="59" t="s">
        <v>104</v>
      </c>
      <c r="C9" s="59"/>
      <c r="D9" s="66">
        <f>SUM(D10:D11)</f>
        <v>4147000</v>
      </c>
      <c r="E9" s="212">
        <f>SUM(E10:E11)</f>
        <v>0</v>
      </c>
      <c r="F9" s="66">
        <f>SUM(F10:F11)</f>
        <v>4147000</v>
      </c>
      <c r="G9" s="67"/>
      <c r="H9" s="61"/>
      <c r="I9" s="10" t="e">
        <f>#REF!</f>
        <v>#REF!</v>
      </c>
    </row>
    <row r="10" spans="1:9" s="44" customFormat="1" ht="42" x14ac:dyDescent="0.35">
      <c r="A10" s="40">
        <v>13</v>
      </c>
      <c r="B10" s="78" t="s">
        <v>35</v>
      </c>
      <c r="C10" s="78"/>
      <c r="D10" s="73">
        <v>2782000</v>
      </c>
      <c r="E10" s="214">
        <v>0</v>
      </c>
      <c r="F10" s="73">
        <f>D10</f>
        <v>2782000</v>
      </c>
      <c r="G10" s="42" t="s">
        <v>34</v>
      </c>
      <c r="H10" s="43"/>
      <c r="I10" s="10" t="e">
        <f>#REF!</f>
        <v>#REF!</v>
      </c>
    </row>
    <row r="11" spans="1:9" s="44" customFormat="1" ht="42" x14ac:dyDescent="0.35">
      <c r="A11" s="65">
        <v>14</v>
      </c>
      <c r="B11" s="78" t="s">
        <v>146</v>
      </c>
      <c r="C11" s="78"/>
      <c r="D11" s="73">
        <v>1365000</v>
      </c>
      <c r="E11" s="214">
        <v>0</v>
      </c>
      <c r="F11" s="73">
        <f>D11</f>
        <v>1365000</v>
      </c>
      <c r="G11" s="42" t="s">
        <v>34</v>
      </c>
      <c r="H11" s="43"/>
      <c r="I11" s="10" t="e">
        <f>I10</f>
        <v>#REF!</v>
      </c>
    </row>
    <row r="12" spans="1:9" s="101" customFormat="1" x14ac:dyDescent="0.35">
      <c r="A12" s="351" t="s">
        <v>71</v>
      </c>
      <c r="B12" s="352"/>
      <c r="C12" s="202"/>
      <c r="D12" s="144">
        <f>D14</f>
        <v>1800000</v>
      </c>
      <c r="E12" s="144">
        <f t="shared" ref="E12:F12" si="2">E14</f>
        <v>1800000</v>
      </c>
      <c r="F12" s="144">
        <f t="shared" si="2"/>
        <v>0</v>
      </c>
      <c r="G12" s="145"/>
      <c r="H12" s="100"/>
      <c r="I12" s="10" t="e">
        <f>#REF!</f>
        <v>#REF!</v>
      </c>
    </row>
    <row r="13" spans="1:9" s="149" customFormat="1" x14ac:dyDescent="0.35">
      <c r="A13" s="353" t="s">
        <v>72</v>
      </c>
      <c r="B13" s="354"/>
      <c r="C13" s="204"/>
      <c r="D13" s="147">
        <f>E13+F13</f>
        <v>0</v>
      </c>
      <c r="E13" s="220"/>
      <c r="F13" s="146"/>
      <c r="G13" s="148"/>
      <c r="H13" s="1"/>
      <c r="I13" s="10" t="e">
        <f>I12</f>
        <v>#REF!</v>
      </c>
    </row>
    <row r="14" spans="1:9" s="62" customFormat="1" x14ac:dyDescent="0.35">
      <c r="A14" s="156"/>
      <c r="B14" s="157" t="s">
        <v>133</v>
      </c>
      <c r="C14" s="157"/>
      <c r="D14" s="158">
        <f>SUM(D15:D17)</f>
        <v>1800000</v>
      </c>
      <c r="E14" s="222">
        <f>SUM(E15:E17)</f>
        <v>1800000</v>
      </c>
      <c r="F14" s="158">
        <f>SUM(F15:F17)</f>
        <v>0</v>
      </c>
      <c r="G14" s="159"/>
      <c r="H14" s="61"/>
      <c r="I14" s="10" t="e">
        <f>#REF!</f>
        <v>#REF!</v>
      </c>
    </row>
    <row r="15" spans="1:9" s="44" customFormat="1" x14ac:dyDescent="0.35">
      <c r="A15" s="87">
        <v>10</v>
      </c>
      <c r="B15" s="163" t="s">
        <v>91</v>
      </c>
      <c r="C15" s="163"/>
      <c r="D15" s="113">
        <f>E15+F15</f>
        <v>1000000</v>
      </c>
      <c r="E15" s="218">
        <v>1000000</v>
      </c>
      <c r="F15" s="75">
        <v>0</v>
      </c>
      <c r="G15" s="164" t="s">
        <v>34</v>
      </c>
      <c r="H15" s="43"/>
      <c r="I15" s="10" t="e">
        <f>#REF!</f>
        <v>#REF!</v>
      </c>
    </row>
    <row r="16" spans="1:9" s="44" customFormat="1" x14ac:dyDescent="0.35">
      <c r="A16" s="87">
        <v>13</v>
      </c>
      <c r="B16" s="163" t="s">
        <v>97</v>
      </c>
      <c r="C16" s="163"/>
      <c r="D16" s="113">
        <f>E16+F16</f>
        <v>500000</v>
      </c>
      <c r="E16" s="218">
        <v>500000</v>
      </c>
      <c r="F16" s="75">
        <v>0</v>
      </c>
      <c r="G16" s="164" t="s">
        <v>34</v>
      </c>
      <c r="H16" s="43"/>
      <c r="I16" s="10" t="e">
        <f>#REF!</f>
        <v>#REF!</v>
      </c>
    </row>
    <row r="17" spans="1:9" s="44" customFormat="1" x14ac:dyDescent="0.35">
      <c r="A17" s="87">
        <v>14</v>
      </c>
      <c r="B17" s="165" t="s">
        <v>98</v>
      </c>
      <c r="C17" s="165"/>
      <c r="D17" s="113">
        <f>E17+F17</f>
        <v>300000</v>
      </c>
      <c r="E17" s="218">
        <v>300000</v>
      </c>
      <c r="F17" s="75">
        <v>0</v>
      </c>
      <c r="G17" s="166" t="s">
        <v>34</v>
      </c>
      <c r="H17" s="43"/>
      <c r="I17" s="10" t="e">
        <f>I16</f>
        <v>#REF!</v>
      </c>
    </row>
  </sheetData>
  <autoFilter ref="A3:G17">
    <filterColumn colId="0" showButton="0"/>
    <filterColumn colId="3" showButton="0"/>
    <filterColumn colId="4" showButton="0"/>
  </autoFilter>
  <mergeCells count="9">
    <mergeCell ref="A8:D8"/>
    <mergeCell ref="A12:B12"/>
    <mergeCell ref="A13:B13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ignoredErrors>
    <ignoredError sqref="D1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2" zoomScaleSheetLayoutView="100" zoomScalePageLayoutView="90" workbookViewId="0">
      <selection activeCell="E7" sqref="E7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D7+D15</f>
        <v>11904300</v>
      </c>
      <c r="E6" s="234">
        <f t="shared" ref="E6:F6" si="0">E7+E15</f>
        <v>2250000</v>
      </c>
      <c r="F6" s="234">
        <f t="shared" si="0"/>
        <v>9654300</v>
      </c>
      <c r="G6" s="235"/>
    </row>
    <row r="7" spans="1:9" s="15" customFormat="1" x14ac:dyDescent="0.35">
      <c r="A7" s="358" t="s">
        <v>124</v>
      </c>
      <c r="B7" s="359"/>
      <c r="C7" s="198"/>
      <c r="D7" s="12">
        <f>D9</f>
        <v>9654300</v>
      </c>
      <c r="E7" s="12">
        <f t="shared" ref="E7:F7" si="1">E9</f>
        <v>0</v>
      </c>
      <c r="F7" s="12">
        <f t="shared" si="1"/>
        <v>9654300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62" customFormat="1" x14ac:dyDescent="0.35">
      <c r="A9" s="58"/>
      <c r="B9" s="59" t="s">
        <v>104</v>
      </c>
      <c r="C9" s="59"/>
      <c r="D9" s="66">
        <f>SUM(D10:D14)</f>
        <v>9654300</v>
      </c>
      <c r="E9" s="66">
        <f t="shared" ref="E9:F9" si="2">SUM(E10:E14)</f>
        <v>0</v>
      </c>
      <c r="F9" s="66">
        <f t="shared" si="2"/>
        <v>9654300</v>
      </c>
      <c r="G9" s="67"/>
      <c r="H9" s="61"/>
      <c r="I9" s="10" t="e">
        <f>#REF!</f>
        <v>#REF!</v>
      </c>
    </row>
    <row r="10" spans="1:9" s="44" customFormat="1" ht="42" x14ac:dyDescent="0.35">
      <c r="A10" s="40">
        <v>9</v>
      </c>
      <c r="B10" s="78" t="s">
        <v>142</v>
      </c>
      <c r="C10" s="78"/>
      <c r="D10" s="71">
        <f>E10+F10</f>
        <v>2054900</v>
      </c>
      <c r="E10" s="214">
        <v>0</v>
      </c>
      <c r="F10" s="71">
        <v>2054900</v>
      </c>
      <c r="G10" s="72" t="s">
        <v>164</v>
      </c>
      <c r="H10" s="43"/>
      <c r="I10" s="10" t="e">
        <f>#REF!</f>
        <v>#REF!</v>
      </c>
    </row>
    <row r="11" spans="1:9" s="44" customFormat="1" ht="42" x14ac:dyDescent="0.35">
      <c r="A11" s="65">
        <v>10</v>
      </c>
      <c r="B11" s="78" t="s">
        <v>143</v>
      </c>
      <c r="C11" s="78"/>
      <c r="D11" s="73">
        <v>2116700</v>
      </c>
      <c r="E11" s="214">
        <v>0</v>
      </c>
      <c r="F11" s="73">
        <f>D11</f>
        <v>2116700</v>
      </c>
      <c r="G11" s="72" t="s">
        <v>164</v>
      </c>
      <c r="H11" s="43"/>
      <c r="I11" s="10" t="e">
        <f>#REF!</f>
        <v>#REF!</v>
      </c>
    </row>
    <row r="12" spans="1:9" s="44" customFormat="1" ht="42" x14ac:dyDescent="0.35">
      <c r="A12" s="40">
        <v>11</v>
      </c>
      <c r="B12" s="78" t="s">
        <v>144</v>
      </c>
      <c r="C12" s="78"/>
      <c r="D12" s="71">
        <f>E12+F12</f>
        <v>1200000</v>
      </c>
      <c r="E12" s="214">
        <v>0</v>
      </c>
      <c r="F12" s="71">
        <v>1200000</v>
      </c>
      <c r="G12" s="72" t="s">
        <v>164</v>
      </c>
      <c r="H12" s="43"/>
      <c r="I12" s="10" t="e">
        <f t="shared" ref="I12:I13" si="3">I11</f>
        <v>#REF!</v>
      </c>
    </row>
    <row r="13" spans="1:9" s="44" customFormat="1" ht="42" x14ac:dyDescent="0.35">
      <c r="A13" s="65">
        <v>12</v>
      </c>
      <c r="B13" s="78" t="s">
        <v>145</v>
      </c>
      <c r="C13" s="78"/>
      <c r="D13" s="71">
        <v>2800000</v>
      </c>
      <c r="E13" s="214">
        <v>0</v>
      </c>
      <c r="F13" s="71">
        <f t="shared" ref="F13" si="4">D13</f>
        <v>2800000</v>
      </c>
      <c r="G13" s="77" t="s">
        <v>164</v>
      </c>
      <c r="H13" s="43"/>
      <c r="I13" s="10" t="e">
        <f t="shared" si="3"/>
        <v>#REF!</v>
      </c>
    </row>
    <row r="14" spans="1:9" s="44" customFormat="1" ht="63" x14ac:dyDescent="0.35">
      <c r="A14" s="40">
        <v>17</v>
      </c>
      <c r="B14" s="78" t="s">
        <v>149</v>
      </c>
      <c r="C14" s="78"/>
      <c r="D14" s="73">
        <v>1482700</v>
      </c>
      <c r="E14" s="214">
        <v>0</v>
      </c>
      <c r="F14" s="73">
        <f>D14</f>
        <v>1482700</v>
      </c>
      <c r="G14" s="72" t="s">
        <v>164</v>
      </c>
      <c r="H14" s="43"/>
      <c r="I14" s="10" t="e">
        <f>#REF!</f>
        <v>#REF!</v>
      </c>
    </row>
    <row r="15" spans="1:9" s="101" customFormat="1" x14ac:dyDescent="0.35">
      <c r="A15" s="351" t="s">
        <v>71</v>
      </c>
      <c r="B15" s="352"/>
      <c r="C15" s="202"/>
      <c r="D15" s="144">
        <f>D17</f>
        <v>2250000</v>
      </c>
      <c r="E15" s="144">
        <f t="shared" ref="E15:F15" si="5">E17</f>
        <v>2250000</v>
      </c>
      <c r="F15" s="144">
        <f t="shared" si="5"/>
        <v>0</v>
      </c>
      <c r="G15" s="145"/>
      <c r="H15" s="100"/>
      <c r="I15" s="10" t="e">
        <f>#REF!</f>
        <v>#REF!</v>
      </c>
    </row>
    <row r="16" spans="1:9" s="149" customFormat="1" x14ac:dyDescent="0.35">
      <c r="A16" s="353" t="s">
        <v>72</v>
      </c>
      <c r="B16" s="354"/>
      <c r="C16" s="204"/>
      <c r="D16" s="147"/>
      <c r="E16" s="220"/>
      <c r="F16" s="146"/>
      <c r="G16" s="148"/>
      <c r="H16" s="1"/>
      <c r="I16" s="10" t="e">
        <f t="shared" ref="I16:I20" si="6">I15</f>
        <v>#REF!</v>
      </c>
    </row>
    <row r="17" spans="1:9" s="62" customFormat="1" x14ac:dyDescent="0.35">
      <c r="A17" s="156"/>
      <c r="B17" s="157" t="s">
        <v>133</v>
      </c>
      <c r="C17" s="157"/>
      <c r="D17" s="158">
        <f>SUM(D18:D21)</f>
        <v>2250000</v>
      </c>
      <c r="E17" s="222">
        <f>SUM(E18:E21)</f>
        <v>2250000</v>
      </c>
      <c r="F17" s="158">
        <f>SUM(F18:F21)</f>
        <v>0</v>
      </c>
      <c r="G17" s="159"/>
      <c r="H17" s="61"/>
      <c r="I17" s="10" t="e">
        <f>#REF!</f>
        <v>#REF!</v>
      </c>
    </row>
    <row r="18" spans="1:9" s="44" customFormat="1" x14ac:dyDescent="0.35">
      <c r="A18" s="87">
        <v>1</v>
      </c>
      <c r="B18" s="163" t="s">
        <v>77</v>
      </c>
      <c r="C18" s="163"/>
      <c r="D18" s="113">
        <f>E18+F18</f>
        <v>250000</v>
      </c>
      <c r="E18" s="218">
        <v>250000</v>
      </c>
      <c r="F18" s="75">
        <v>0</v>
      </c>
      <c r="G18" s="164" t="s">
        <v>164</v>
      </c>
      <c r="H18" s="43"/>
      <c r="I18" s="10" t="e">
        <f>#REF!</f>
        <v>#REF!</v>
      </c>
    </row>
    <row r="19" spans="1:9" s="44" customFormat="1" x14ac:dyDescent="0.35">
      <c r="A19" s="87">
        <v>4</v>
      </c>
      <c r="B19" s="163" t="s">
        <v>83</v>
      </c>
      <c r="C19" s="163"/>
      <c r="D19" s="113">
        <f t="shared" ref="D19:D21" si="7">E19+F19</f>
        <v>500000</v>
      </c>
      <c r="E19" s="218">
        <v>500000</v>
      </c>
      <c r="F19" s="75">
        <v>0</v>
      </c>
      <c r="G19" s="164" t="s">
        <v>164</v>
      </c>
      <c r="H19" s="43"/>
      <c r="I19" s="10" t="e">
        <f>#REF!</f>
        <v>#REF!</v>
      </c>
    </row>
    <row r="20" spans="1:9" s="44" customFormat="1" x14ac:dyDescent="0.35">
      <c r="A20" s="87">
        <v>5</v>
      </c>
      <c r="B20" s="165" t="s">
        <v>85</v>
      </c>
      <c r="C20" s="165"/>
      <c r="D20" s="113">
        <f t="shared" si="7"/>
        <v>500000</v>
      </c>
      <c r="E20" s="218">
        <v>500000</v>
      </c>
      <c r="F20" s="75">
        <v>0</v>
      </c>
      <c r="G20" s="166" t="s">
        <v>164</v>
      </c>
      <c r="H20" s="43"/>
      <c r="I20" s="10" t="e">
        <f t="shared" si="6"/>
        <v>#REF!</v>
      </c>
    </row>
    <row r="21" spans="1:9" s="44" customFormat="1" x14ac:dyDescent="0.35">
      <c r="A21" s="87">
        <v>16</v>
      </c>
      <c r="B21" s="163" t="s">
        <v>101</v>
      </c>
      <c r="C21" s="163"/>
      <c r="D21" s="113">
        <f t="shared" si="7"/>
        <v>1000000</v>
      </c>
      <c r="E21" s="218">
        <v>1000000</v>
      </c>
      <c r="F21" s="75">
        <v>0</v>
      </c>
      <c r="G21" s="164" t="s">
        <v>164</v>
      </c>
      <c r="H21" s="43"/>
      <c r="I21" s="10" t="e">
        <f>#REF!</f>
        <v>#REF!</v>
      </c>
    </row>
  </sheetData>
  <autoFilter ref="A3:G21">
    <filterColumn colId="0" showButton="0"/>
    <filterColumn colId="3" showButton="0"/>
    <filterColumn colId="4" showButton="0"/>
  </autoFilter>
  <mergeCells count="9">
    <mergeCell ref="A8:D8"/>
    <mergeCell ref="A15:B15"/>
    <mergeCell ref="A16:B16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1" manualBreakCount="1">
    <brk id="12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10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D7+D15</f>
        <v>52117600</v>
      </c>
      <c r="E6" s="234">
        <f t="shared" ref="E6:F6" si="0">E7+E15</f>
        <v>500000</v>
      </c>
      <c r="F6" s="234">
        <f t="shared" si="0"/>
        <v>51617600</v>
      </c>
      <c r="G6" s="235"/>
    </row>
    <row r="7" spans="1:9" s="15" customFormat="1" x14ac:dyDescent="0.35">
      <c r="A7" s="358" t="s">
        <v>124</v>
      </c>
      <c r="B7" s="359"/>
      <c r="C7" s="198"/>
      <c r="D7" s="12">
        <f>D9+D12</f>
        <v>51617600</v>
      </c>
      <c r="E7" s="12">
        <f t="shared" ref="E7:F7" si="1">E9+E12</f>
        <v>0</v>
      </c>
      <c r="F7" s="12">
        <f t="shared" si="1"/>
        <v>51617600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62" customFormat="1" x14ac:dyDescent="0.35">
      <c r="A9" s="58"/>
      <c r="B9" s="59" t="s">
        <v>104</v>
      </c>
      <c r="C9" s="59"/>
      <c r="D9" s="66">
        <f>SUM(D10:D11)</f>
        <v>35617600</v>
      </c>
      <c r="E9" s="212">
        <f>SUM(E10:E11)</f>
        <v>0</v>
      </c>
      <c r="F9" s="66">
        <f>SUM(F10:F11)</f>
        <v>35617600</v>
      </c>
      <c r="G9" s="67"/>
      <c r="H9" s="61"/>
      <c r="I9" s="10" t="e">
        <f>#REF!</f>
        <v>#REF!</v>
      </c>
    </row>
    <row r="10" spans="1:9" s="44" customFormat="1" ht="42" x14ac:dyDescent="0.35">
      <c r="A10" s="40">
        <v>7</v>
      </c>
      <c r="B10" s="78" t="s">
        <v>140</v>
      </c>
      <c r="C10" s="78"/>
      <c r="D10" s="71">
        <v>992000</v>
      </c>
      <c r="E10" s="214">
        <v>0</v>
      </c>
      <c r="F10" s="71">
        <f>D10</f>
        <v>992000</v>
      </c>
      <c r="G10" s="77" t="s">
        <v>160</v>
      </c>
      <c r="H10" s="43"/>
      <c r="I10" s="10" t="e">
        <f>#REF!</f>
        <v>#REF!</v>
      </c>
    </row>
    <row r="11" spans="1:9" s="44" customFormat="1" ht="63" x14ac:dyDescent="0.35">
      <c r="A11" s="65">
        <v>8</v>
      </c>
      <c r="B11" s="74" t="s">
        <v>141</v>
      </c>
      <c r="C11" s="74"/>
      <c r="D11" s="71">
        <f>E11+F11</f>
        <v>34625600</v>
      </c>
      <c r="E11" s="214">
        <v>0</v>
      </c>
      <c r="F11" s="71">
        <v>34625600</v>
      </c>
      <c r="G11" s="77" t="s">
        <v>160</v>
      </c>
      <c r="H11" s="43"/>
      <c r="I11" s="10" t="e">
        <f t="shared" ref="I11:I14" si="2">I10</f>
        <v>#REF!</v>
      </c>
    </row>
    <row r="12" spans="1:9" s="62" customFormat="1" x14ac:dyDescent="0.35">
      <c r="A12" s="58"/>
      <c r="B12" s="81" t="s">
        <v>105</v>
      </c>
      <c r="C12" s="230"/>
      <c r="D12" s="82">
        <f>SUM(D13:D14)</f>
        <v>16000000</v>
      </c>
      <c r="E12" s="215">
        <f>SUM(E13:E14)</f>
        <v>0</v>
      </c>
      <c r="F12" s="82">
        <f>SUM(F13:F14)</f>
        <v>16000000</v>
      </c>
      <c r="G12" s="60"/>
      <c r="H12" s="61"/>
      <c r="I12" s="10" t="e">
        <f>#REF!</f>
        <v>#REF!</v>
      </c>
    </row>
    <row r="13" spans="1:9" s="44" customFormat="1" ht="42" x14ac:dyDescent="0.35">
      <c r="A13" s="86">
        <v>6</v>
      </c>
      <c r="B13" s="79" t="s">
        <v>153</v>
      </c>
      <c r="C13" s="79"/>
      <c r="D13" s="76">
        <f>E13+F13</f>
        <v>9000000</v>
      </c>
      <c r="E13" s="218">
        <v>0</v>
      </c>
      <c r="F13" s="71">
        <v>9000000</v>
      </c>
      <c r="G13" s="72" t="s">
        <v>160</v>
      </c>
      <c r="H13" s="43"/>
      <c r="I13" s="10" t="e">
        <f>#REF!</f>
        <v>#REF!</v>
      </c>
    </row>
    <row r="14" spans="1:9" s="44" customFormat="1" ht="42" x14ac:dyDescent="0.35">
      <c r="A14" s="86">
        <v>7</v>
      </c>
      <c r="B14" s="79" t="s">
        <v>154</v>
      </c>
      <c r="C14" s="79"/>
      <c r="D14" s="71">
        <f>E14+F14</f>
        <v>7000000</v>
      </c>
      <c r="E14" s="217">
        <v>0</v>
      </c>
      <c r="F14" s="71">
        <v>7000000</v>
      </c>
      <c r="G14" s="77" t="s">
        <v>160</v>
      </c>
      <c r="H14" s="43"/>
      <c r="I14" s="10" t="e">
        <f t="shared" si="2"/>
        <v>#REF!</v>
      </c>
    </row>
    <row r="15" spans="1:9" s="101" customFormat="1" x14ac:dyDescent="0.35">
      <c r="A15" s="351" t="s">
        <v>71</v>
      </c>
      <c r="B15" s="352"/>
      <c r="C15" s="202"/>
      <c r="D15" s="144">
        <f>D17</f>
        <v>500000</v>
      </c>
      <c r="E15" s="144">
        <f t="shared" ref="E15:F15" si="3">E17</f>
        <v>500000</v>
      </c>
      <c r="F15" s="144">
        <f t="shared" si="3"/>
        <v>0</v>
      </c>
      <c r="G15" s="145"/>
      <c r="H15" s="100"/>
      <c r="I15" s="10" t="e">
        <f>#REF!</f>
        <v>#REF!</v>
      </c>
    </row>
    <row r="16" spans="1:9" s="149" customFormat="1" x14ac:dyDescent="0.35">
      <c r="A16" s="353" t="s">
        <v>72</v>
      </c>
      <c r="B16" s="354"/>
      <c r="C16" s="204"/>
      <c r="D16" s="147">
        <f t="shared" ref="D16" si="4">E16+F16</f>
        <v>0</v>
      </c>
      <c r="E16" s="220"/>
      <c r="F16" s="146"/>
      <c r="G16" s="148"/>
      <c r="H16" s="1"/>
      <c r="I16" s="10" t="e">
        <f t="shared" ref="I16" si="5">I15</f>
        <v>#REF!</v>
      </c>
    </row>
    <row r="17" spans="1:9" s="62" customFormat="1" x14ac:dyDescent="0.35">
      <c r="A17" s="156"/>
      <c r="B17" s="157" t="s">
        <v>133</v>
      </c>
      <c r="C17" s="157"/>
      <c r="D17" s="158">
        <f>SUM(D18:D18)</f>
        <v>500000</v>
      </c>
      <c r="E17" s="222">
        <f>SUM(E18:E18)</f>
        <v>500000</v>
      </c>
      <c r="F17" s="158">
        <f>SUM(F18:F18)</f>
        <v>0</v>
      </c>
      <c r="G17" s="159"/>
      <c r="H17" s="61"/>
      <c r="I17" s="10" t="e">
        <f>#REF!</f>
        <v>#REF!</v>
      </c>
    </row>
    <row r="18" spans="1:9" s="44" customFormat="1" x14ac:dyDescent="0.35">
      <c r="A18" s="87">
        <v>12</v>
      </c>
      <c r="B18" s="163" t="s">
        <v>95</v>
      </c>
      <c r="C18" s="163"/>
      <c r="D18" s="113">
        <f t="shared" ref="D18" si="6">E18+F18</f>
        <v>500000</v>
      </c>
      <c r="E18" s="218">
        <v>500000</v>
      </c>
      <c r="F18" s="75">
        <v>0</v>
      </c>
      <c r="G18" s="164" t="s">
        <v>160</v>
      </c>
      <c r="H18" s="43"/>
      <c r="I18" s="10" t="e">
        <f>#REF!</f>
        <v>#REF!</v>
      </c>
    </row>
  </sheetData>
  <autoFilter ref="A3:G18">
    <filterColumn colId="0" showButton="0"/>
    <filterColumn colId="3" showButton="0"/>
    <filterColumn colId="4" showButton="0"/>
  </autoFilter>
  <mergeCells count="9">
    <mergeCell ref="A8:D8"/>
    <mergeCell ref="A15:B15"/>
    <mergeCell ref="A16:B16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5" zoomScaleSheetLayoutView="100" zoomScalePageLayoutView="90" workbookViewId="0">
      <selection activeCell="D13" activeCellId="1" sqref="D9 D13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D7+D13</f>
        <v>19150000</v>
      </c>
      <c r="E6" s="234">
        <f t="shared" ref="E6:F6" si="0">E7+E13</f>
        <v>900000</v>
      </c>
      <c r="F6" s="234">
        <f t="shared" si="0"/>
        <v>18250000</v>
      </c>
      <c r="G6" s="235"/>
    </row>
    <row r="7" spans="1:9" s="15" customFormat="1" x14ac:dyDescent="0.35">
      <c r="A7" s="358" t="s">
        <v>124</v>
      </c>
      <c r="B7" s="359"/>
      <c r="C7" s="198"/>
      <c r="D7" s="12">
        <f>D9</f>
        <v>18250000</v>
      </c>
      <c r="E7" s="12">
        <f t="shared" ref="E7:F7" si="1">E9</f>
        <v>0</v>
      </c>
      <c r="F7" s="12">
        <f t="shared" si="1"/>
        <v>18250000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62" customFormat="1" x14ac:dyDescent="0.35">
      <c r="A9" s="58"/>
      <c r="B9" s="59" t="s">
        <v>104</v>
      </c>
      <c r="C9" s="59"/>
      <c r="D9" s="66">
        <f>SUM(D10:D12)</f>
        <v>18250000</v>
      </c>
      <c r="E9" s="212">
        <f>SUM(E10:E12)</f>
        <v>0</v>
      </c>
      <c r="F9" s="66">
        <f>SUM(F10:F12)</f>
        <v>18250000</v>
      </c>
      <c r="G9" s="67"/>
      <c r="H9" s="61"/>
      <c r="I9" s="10" t="e">
        <f>#REF!</f>
        <v>#REF!</v>
      </c>
    </row>
    <row r="10" spans="1:9" s="44" customFormat="1" ht="42" x14ac:dyDescent="0.35">
      <c r="A10" s="65">
        <v>4</v>
      </c>
      <c r="B10" s="70" t="s">
        <v>137</v>
      </c>
      <c r="C10" s="70"/>
      <c r="D10" s="71">
        <v>14000000</v>
      </c>
      <c r="E10" s="214">
        <v>0</v>
      </c>
      <c r="F10" s="71">
        <f>D10</f>
        <v>14000000</v>
      </c>
      <c r="G10" s="72" t="s">
        <v>27</v>
      </c>
      <c r="H10" s="43"/>
      <c r="I10" s="10" t="e">
        <f>#REF!</f>
        <v>#REF!</v>
      </c>
    </row>
    <row r="11" spans="1:9" s="44" customFormat="1" ht="63" x14ac:dyDescent="0.35">
      <c r="A11" s="40">
        <v>5</v>
      </c>
      <c r="B11" s="70" t="s">
        <v>138</v>
      </c>
      <c r="C11" s="70"/>
      <c r="D11" s="71">
        <f>E11+F11</f>
        <v>2400000</v>
      </c>
      <c r="E11" s="214">
        <v>0</v>
      </c>
      <c r="F11" s="71">
        <v>2400000</v>
      </c>
      <c r="G11" s="72" t="s">
        <v>27</v>
      </c>
      <c r="H11" s="43"/>
      <c r="I11" s="10" t="e">
        <f t="shared" ref="I11:I12" si="2">I10</f>
        <v>#REF!</v>
      </c>
    </row>
    <row r="12" spans="1:9" s="44" customFormat="1" ht="42" x14ac:dyDescent="0.35">
      <c r="A12" s="65">
        <v>6</v>
      </c>
      <c r="B12" s="74" t="s">
        <v>139</v>
      </c>
      <c r="C12" s="74"/>
      <c r="D12" s="71">
        <f>E12+F12</f>
        <v>1850000</v>
      </c>
      <c r="E12" s="214">
        <v>0</v>
      </c>
      <c r="F12" s="71">
        <v>1850000</v>
      </c>
      <c r="G12" s="77" t="s">
        <v>27</v>
      </c>
      <c r="H12" s="43"/>
      <c r="I12" s="10" t="e">
        <f t="shared" si="2"/>
        <v>#REF!</v>
      </c>
    </row>
    <row r="13" spans="1:9" s="101" customFormat="1" x14ac:dyDescent="0.35">
      <c r="A13" s="351" t="s">
        <v>71</v>
      </c>
      <c r="B13" s="352"/>
      <c r="C13" s="202"/>
      <c r="D13" s="144">
        <f>D15</f>
        <v>900000</v>
      </c>
      <c r="E13" s="144">
        <f t="shared" ref="E13:F13" si="3">E15</f>
        <v>900000</v>
      </c>
      <c r="F13" s="144">
        <f t="shared" si="3"/>
        <v>0</v>
      </c>
      <c r="G13" s="145"/>
      <c r="H13" s="100"/>
      <c r="I13" s="10" t="e">
        <f>#REF!</f>
        <v>#REF!</v>
      </c>
    </row>
    <row r="14" spans="1:9" s="149" customFormat="1" x14ac:dyDescent="0.35">
      <c r="A14" s="360" t="s">
        <v>72</v>
      </c>
      <c r="B14" s="361"/>
      <c r="C14" s="204"/>
      <c r="D14" s="147">
        <f t="shared" ref="D14" si="4">E14+F14</f>
        <v>0</v>
      </c>
      <c r="E14" s="220"/>
      <c r="F14" s="146"/>
      <c r="G14" s="148"/>
      <c r="H14" s="1"/>
      <c r="I14" s="10" t="e">
        <f t="shared" ref="I14" si="5">I13</f>
        <v>#REF!</v>
      </c>
    </row>
    <row r="15" spans="1:9" s="62" customFormat="1" x14ac:dyDescent="0.35">
      <c r="A15" s="241"/>
      <c r="B15" s="242" t="s">
        <v>133</v>
      </c>
      <c r="C15" s="157"/>
      <c r="D15" s="158">
        <f>SUM(D16:D17)</f>
        <v>900000</v>
      </c>
      <c r="E15" s="222">
        <f>SUM(E16:E17)</f>
        <v>900000</v>
      </c>
      <c r="F15" s="158">
        <f>SUM(F16:F17)</f>
        <v>0</v>
      </c>
      <c r="G15" s="159"/>
      <c r="H15" s="61"/>
      <c r="I15" s="10" t="e">
        <f>#REF!</f>
        <v>#REF!</v>
      </c>
    </row>
    <row r="16" spans="1:9" s="44" customFormat="1" x14ac:dyDescent="0.35">
      <c r="A16" s="87">
        <v>2</v>
      </c>
      <c r="B16" s="165" t="s">
        <v>79</v>
      </c>
      <c r="C16" s="165"/>
      <c r="D16" s="113">
        <f t="shared" ref="D16:D17" si="6">E16+F16</f>
        <v>400000</v>
      </c>
      <c r="E16" s="218">
        <v>400000</v>
      </c>
      <c r="F16" s="75">
        <v>0</v>
      </c>
      <c r="G16" s="166" t="s">
        <v>27</v>
      </c>
      <c r="H16" s="43"/>
      <c r="I16" s="10" t="e">
        <f>#REF!</f>
        <v>#REF!</v>
      </c>
    </row>
    <row r="17" spans="1:9" s="44" customFormat="1" x14ac:dyDescent="0.35">
      <c r="A17" s="87">
        <v>9</v>
      </c>
      <c r="B17" s="163" t="s">
        <v>90</v>
      </c>
      <c r="C17" s="163"/>
      <c r="D17" s="113">
        <f t="shared" si="6"/>
        <v>500000</v>
      </c>
      <c r="E17" s="218">
        <v>500000</v>
      </c>
      <c r="F17" s="75">
        <v>0</v>
      </c>
      <c r="G17" s="164" t="s">
        <v>27</v>
      </c>
      <c r="H17" s="43"/>
      <c r="I17" s="10" t="e">
        <f>#REF!</f>
        <v>#REF!</v>
      </c>
    </row>
  </sheetData>
  <autoFilter ref="A3:G17">
    <filterColumn colId="0" showButton="0"/>
    <filterColumn colId="3" showButton="0"/>
    <filterColumn colId="4" showButton="0"/>
  </autoFilter>
  <mergeCells count="9">
    <mergeCell ref="A8:D8"/>
    <mergeCell ref="A13:B13"/>
    <mergeCell ref="A14:B14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ignoredErrors>
    <ignoredError sqref="D1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SheetLayoutView="100" zoomScalePageLayoutView="90" workbookViewId="0">
      <selection activeCell="D12" activeCellId="1" sqref="D8 D12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D8+D12</f>
        <v>15536000</v>
      </c>
      <c r="E6" s="12">
        <f>E8+E12</f>
        <v>0</v>
      </c>
      <c r="F6" s="12">
        <f>F8+F12</f>
        <v>15536000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62" customFormat="1" x14ac:dyDescent="0.35">
      <c r="A8" s="58"/>
      <c r="B8" s="59" t="s">
        <v>104</v>
      </c>
      <c r="C8" s="59"/>
      <c r="D8" s="66">
        <f>SUM(D9:D11)</f>
        <v>7456000</v>
      </c>
      <c r="E8" s="212">
        <f>SUM(E9:E11)</f>
        <v>0</v>
      </c>
      <c r="F8" s="66">
        <f>SUM(F9:F11)</f>
        <v>7456000</v>
      </c>
      <c r="G8" s="67"/>
      <c r="H8" s="61"/>
      <c r="I8" s="10" t="e">
        <f>#REF!</f>
        <v>#REF!</v>
      </c>
    </row>
    <row r="9" spans="1:9" s="44" customFormat="1" ht="42" x14ac:dyDescent="0.35">
      <c r="A9" s="40">
        <v>1</v>
      </c>
      <c r="B9" s="70" t="s">
        <v>134</v>
      </c>
      <c r="C9" s="70"/>
      <c r="D9" s="71">
        <v>2316000</v>
      </c>
      <c r="E9" s="214">
        <v>0</v>
      </c>
      <c r="F9" s="71">
        <f>D9</f>
        <v>2316000</v>
      </c>
      <c r="G9" s="72" t="s">
        <v>163</v>
      </c>
      <c r="H9" s="43"/>
      <c r="I9" s="10" t="e">
        <f>#REF!</f>
        <v>#REF!</v>
      </c>
    </row>
    <row r="10" spans="1:9" s="44" customFormat="1" ht="42" x14ac:dyDescent="0.35">
      <c r="A10" s="65">
        <v>2</v>
      </c>
      <c r="B10" s="70" t="s">
        <v>135</v>
      </c>
      <c r="C10" s="70"/>
      <c r="D10" s="71">
        <f>E10+F10</f>
        <v>2640000</v>
      </c>
      <c r="E10" s="214">
        <v>0</v>
      </c>
      <c r="F10" s="71">
        <v>2640000</v>
      </c>
      <c r="G10" s="72" t="s">
        <v>23</v>
      </c>
      <c r="H10" s="43"/>
      <c r="I10" s="10" t="e">
        <f t="shared" ref="I10:I14" si="0">I9</f>
        <v>#REF!</v>
      </c>
    </row>
    <row r="11" spans="1:9" s="44" customFormat="1" ht="42" x14ac:dyDescent="0.35">
      <c r="A11" s="40">
        <v>3</v>
      </c>
      <c r="B11" s="70" t="s">
        <v>136</v>
      </c>
      <c r="C11" s="70"/>
      <c r="D11" s="71">
        <f>E11+F11</f>
        <v>2500000</v>
      </c>
      <c r="E11" s="214">
        <v>0</v>
      </c>
      <c r="F11" s="71">
        <v>2500000</v>
      </c>
      <c r="G11" s="72" t="s">
        <v>23</v>
      </c>
      <c r="H11" s="43"/>
      <c r="I11" s="10" t="e">
        <f t="shared" si="0"/>
        <v>#REF!</v>
      </c>
    </row>
    <row r="12" spans="1:9" s="62" customFormat="1" x14ac:dyDescent="0.35">
      <c r="A12" s="58"/>
      <c r="B12" s="81" t="s">
        <v>105</v>
      </c>
      <c r="C12" s="230"/>
      <c r="D12" s="82">
        <f>SUM(D13:D14)</f>
        <v>8080000</v>
      </c>
      <c r="E12" s="215">
        <f>SUM(E13:E14)</f>
        <v>0</v>
      </c>
      <c r="F12" s="82">
        <f>SUM(F13:F14)</f>
        <v>8080000</v>
      </c>
      <c r="G12" s="60"/>
      <c r="H12" s="61"/>
      <c r="I12" s="10" t="e">
        <f>#REF!</f>
        <v>#REF!</v>
      </c>
    </row>
    <row r="13" spans="1:9" s="44" customFormat="1" ht="126" x14ac:dyDescent="0.35">
      <c r="A13" s="87">
        <v>2</v>
      </c>
      <c r="B13" s="70" t="s">
        <v>150</v>
      </c>
      <c r="C13" s="70"/>
      <c r="D13" s="73">
        <v>6730000</v>
      </c>
      <c r="E13" s="217">
        <v>0</v>
      </c>
      <c r="F13" s="73">
        <f>D13</f>
        <v>6730000</v>
      </c>
      <c r="G13" s="72" t="s">
        <v>163</v>
      </c>
      <c r="H13" s="43"/>
      <c r="I13" s="10" t="e">
        <f>#REF!</f>
        <v>#REF!</v>
      </c>
    </row>
    <row r="14" spans="1:9" s="44" customFormat="1" ht="63" x14ac:dyDescent="0.35">
      <c r="A14" s="86">
        <v>3</v>
      </c>
      <c r="B14" s="70" t="s">
        <v>155</v>
      </c>
      <c r="C14" s="70"/>
      <c r="D14" s="73">
        <v>1350000</v>
      </c>
      <c r="E14" s="217">
        <v>0</v>
      </c>
      <c r="F14" s="73">
        <f>D14</f>
        <v>1350000</v>
      </c>
      <c r="G14" s="72" t="s">
        <v>163</v>
      </c>
      <c r="H14" s="43"/>
      <c r="I14" s="10" t="e">
        <f t="shared" si="0"/>
        <v>#REF!</v>
      </c>
    </row>
  </sheetData>
  <autoFilter ref="A3:G14">
    <filterColumn colId="0" showButton="0"/>
    <filterColumn colId="3" showButton="0"/>
    <filterColumn colId="4" showButton="0"/>
  </autoFilter>
  <mergeCells count="7">
    <mergeCell ref="A7:D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D7</f>
        <v>6579000</v>
      </c>
      <c r="E6" s="12">
        <f t="shared" ref="E6:F6" si="0">E7</f>
        <v>0</v>
      </c>
      <c r="F6" s="12">
        <f t="shared" si="0"/>
        <v>6579000</v>
      </c>
      <c r="G6" s="13"/>
      <c r="H6" s="14"/>
      <c r="I6" s="10" t="e">
        <f>#REF!</f>
        <v>#REF!</v>
      </c>
    </row>
    <row r="7" spans="1:9" s="62" customFormat="1" x14ac:dyDescent="0.35">
      <c r="A7" s="58"/>
      <c r="B7" s="81" t="s">
        <v>105</v>
      </c>
      <c r="C7" s="230"/>
      <c r="D7" s="82">
        <f>SUM(D8:D8)</f>
        <v>6579000</v>
      </c>
      <c r="E7" s="215">
        <f>SUM(E8:E8)</f>
        <v>0</v>
      </c>
      <c r="F7" s="82">
        <f>SUM(F8:F8)</f>
        <v>6579000</v>
      </c>
      <c r="G7" s="60"/>
      <c r="H7" s="61"/>
      <c r="I7" s="10" t="e">
        <f>#REF!</f>
        <v>#REF!</v>
      </c>
    </row>
    <row r="8" spans="1:9" s="44" customFormat="1" ht="42" x14ac:dyDescent="0.35">
      <c r="A8" s="86">
        <v>1</v>
      </c>
      <c r="B8" s="70" t="s">
        <v>129</v>
      </c>
      <c r="C8" s="70"/>
      <c r="D8" s="73">
        <v>6579000</v>
      </c>
      <c r="E8" s="217">
        <v>0</v>
      </c>
      <c r="F8" s="73">
        <f>D8</f>
        <v>6579000</v>
      </c>
      <c r="G8" s="72" t="s">
        <v>40</v>
      </c>
      <c r="H8" s="43"/>
      <c r="I8" s="10" t="e">
        <f>#REF!</f>
        <v>#REF!</v>
      </c>
    </row>
  </sheetData>
  <autoFilter ref="A3:G8">
    <filterColumn colId="0" showButton="0"/>
    <filterColumn colId="3" showButton="0"/>
    <filterColumn colId="4" showButton="0"/>
  </autoFilter>
  <mergeCells count="6">
    <mergeCell ref="A6:B6"/>
    <mergeCell ref="A1:G1"/>
    <mergeCell ref="A3:B5"/>
    <mergeCell ref="C3:C5"/>
    <mergeCell ref="D3:F4"/>
    <mergeCell ref="G3:G4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SheetLayoutView="100" zoomScalePageLayoutView="90" workbookViewId="0">
      <selection activeCell="D9" sqref="D9:D10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8060000</v>
      </c>
      <c r="E6" s="12">
        <f t="shared" ref="E6:F6" si="0">E8</f>
        <v>0</v>
      </c>
      <c r="F6" s="12">
        <f t="shared" si="0"/>
        <v>8060000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62" customFormat="1" x14ac:dyDescent="0.35">
      <c r="A8" s="58"/>
      <c r="B8" s="81" t="s">
        <v>105</v>
      </c>
      <c r="C8" s="230"/>
      <c r="D8" s="82">
        <f>SUM(D9:D10)</f>
        <v>8060000</v>
      </c>
      <c r="E8" s="215">
        <f>SUM(E9:E10)</f>
        <v>0</v>
      </c>
      <c r="F8" s="82">
        <f>SUM(F9:F10)</f>
        <v>8060000</v>
      </c>
      <c r="G8" s="60"/>
      <c r="H8" s="61"/>
      <c r="I8" s="10" t="e">
        <f>#REF!</f>
        <v>#REF!</v>
      </c>
    </row>
    <row r="9" spans="1:9" s="44" customFormat="1" ht="42" x14ac:dyDescent="0.35">
      <c r="A9" s="87">
        <v>4</v>
      </c>
      <c r="B9" s="191" t="s">
        <v>167</v>
      </c>
      <c r="C9" s="70"/>
      <c r="D9" s="73">
        <v>7000000</v>
      </c>
      <c r="E9" s="217">
        <v>0</v>
      </c>
      <c r="F9" s="73">
        <f>D9</f>
        <v>7000000</v>
      </c>
      <c r="G9" s="72" t="s">
        <v>41</v>
      </c>
      <c r="H9" s="43"/>
      <c r="I9" s="10" t="e">
        <f>#REF!</f>
        <v>#REF!</v>
      </c>
    </row>
    <row r="10" spans="1:9" s="44" customFormat="1" x14ac:dyDescent="0.35">
      <c r="A10" s="87">
        <v>5</v>
      </c>
      <c r="B10" s="192" t="s">
        <v>152</v>
      </c>
      <c r="C10" s="192"/>
      <c r="D10" s="71">
        <f>E10+F10</f>
        <v>1060000</v>
      </c>
      <c r="E10" s="217">
        <v>0</v>
      </c>
      <c r="F10" s="71">
        <v>1060000</v>
      </c>
      <c r="G10" s="72" t="s">
        <v>41</v>
      </c>
      <c r="H10" s="43"/>
      <c r="I10" s="10" t="e">
        <f>#REF!</f>
        <v>#REF!</v>
      </c>
    </row>
  </sheetData>
  <autoFilter ref="A3:G10">
    <filterColumn colId="0" showButton="0"/>
    <filterColumn colId="3" showButton="0"/>
    <filterColumn colId="4" showButton="0"/>
  </autoFilter>
  <mergeCells count="7">
    <mergeCell ref="A7:D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Layout" zoomScale="90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1198400</v>
      </c>
      <c r="E6" s="12">
        <f t="shared" ref="E6:F6" si="0">E8</f>
        <v>1198400</v>
      </c>
      <c r="F6" s="12">
        <f t="shared" si="0"/>
        <v>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44" customFormat="1" x14ac:dyDescent="0.35">
      <c r="A8" s="89"/>
      <c r="B8" s="90" t="s">
        <v>106</v>
      </c>
      <c r="C8" s="90"/>
      <c r="D8" s="91">
        <f>SUM(D9:D11)</f>
        <v>1198400</v>
      </c>
      <c r="E8" s="219">
        <f>E9+E10+E11</f>
        <v>1198400</v>
      </c>
      <c r="F8" s="91">
        <v>0</v>
      </c>
      <c r="G8" s="92"/>
      <c r="H8" s="43"/>
      <c r="I8" s="10" t="e">
        <f>#REF!</f>
        <v>#REF!</v>
      </c>
    </row>
    <row r="9" spans="1:9" s="44" customFormat="1" ht="31.5" x14ac:dyDescent="0.35">
      <c r="A9" s="95">
        <v>1</v>
      </c>
      <c r="B9" s="88" t="s">
        <v>42</v>
      </c>
      <c r="C9" s="88"/>
      <c r="D9" s="73">
        <f>E9+F9</f>
        <v>298300</v>
      </c>
      <c r="E9" s="217">
        <v>298300</v>
      </c>
      <c r="F9" s="73">
        <v>0</v>
      </c>
      <c r="G9" s="42" t="s">
        <v>43</v>
      </c>
      <c r="H9" s="43"/>
      <c r="I9" s="10" t="e">
        <f>#REF!</f>
        <v>#REF!</v>
      </c>
    </row>
    <row r="10" spans="1:9" s="44" customFormat="1" ht="31.5" x14ac:dyDescent="0.35">
      <c r="A10" s="96">
        <v>2</v>
      </c>
      <c r="B10" s="70" t="s">
        <v>44</v>
      </c>
      <c r="C10" s="70"/>
      <c r="D10" s="73">
        <f>E10+F10</f>
        <v>296700</v>
      </c>
      <c r="E10" s="217">
        <v>296700</v>
      </c>
      <c r="F10" s="73">
        <v>0</v>
      </c>
      <c r="G10" s="97" t="s">
        <v>43</v>
      </c>
      <c r="H10" s="43"/>
      <c r="I10" s="10" t="e">
        <f t="shared" ref="I10:I11" si="1">I9</f>
        <v>#REF!</v>
      </c>
    </row>
    <row r="11" spans="1:9" s="44" customFormat="1" ht="31.5" x14ac:dyDescent="0.35">
      <c r="A11" s="87">
        <v>3</v>
      </c>
      <c r="B11" s="70" t="s">
        <v>45</v>
      </c>
      <c r="C11" s="70"/>
      <c r="D11" s="73">
        <f>E11+F11</f>
        <v>603400</v>
      </c>
      <c r="E11" s="214">
        <v>603400</v>
      </c>
      <c r="F11" s="71">
        <v>0</v>
      </c>
      <c r="G11" s="42" t="s">
        <v>43</v>
      </c>
      <c r="H11" s="43"/>
      <c r="I11" s="10" t="e">
        <f t="shared" si="1"/>
        <v>#REF!</v>
      </c>
    </row>
  </sheetData>
  <autoFilter ref="A3:G11">
    <filterColumn colId="0" showButton="0"/>
    <filterColumn colId="3" showButton="0"/>
    <filterColumn colId="4" showButton="0"/>
  </autoFilter>
  <mergeCells count="7">
    <mergeCell ref="A7:D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5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01" customFormat="1" x14ac:dyDescent="0.35">
      <c r="A6" s="349" t="s">
        <v>46</v>
      </c>
      <c r="B6" s="350"/>
      <c r="C6" s="199"/>
      <c r="D6" s="98">
        <f>D8</f>
        <v>400000</v>
      </c>
      <c r="E6" s="98">
        <f t="shared" ref="E6:F6" si="0">E8</f>
        <v>400000</v>
      </c>
      <c r="F6" s="98">
        <f t="shared" si="0"/>
        <v>0</v>
      </c>
      <c r="G6" s="99"/>
      <c r="H6" s="100"/>
      <c r="I6" s="10" t="e">
        <f>#REF!</f>
        <v>#REF!</v>
      </c>
    </row>
    <row r="7" spans="1:9" s="105" customFormat="1" x14ac:dyDescent="0.35">
      <c r="A7" s="329" t="s">
        <v>47</v>
      </c>
      <c r="B7" s="330"/>
      <c r="C7" s="201"/>
      <c r="D7" s="102"/>
      <c r="E7" s="102"/>
      <c r="F7" s="102"/>
      <c r="G7" s="103"/>
      <c r="H7" s="104"/>
      <c r="I7" s="10" t="e">
        <f>I6</f>
        <v>#REF!</v>
      </c>
    </row>
    <row r="8" spans="1:9" s="125" customFormat="1" x14ac:dyDescent="0.35">
      <c r="A8" s="121"/>
      <c r="B8" s="244" t="s">
        <v>168</v>
      </c>
      <c r="C8" s="107"/>
      <c r="D8" s="122">
        <f>SUM(D9:D9)</f>
        <v>400000</v>
      </c>
      <c r="E8" s="122">
        <v>400000</v>
      </c>
      <c r="F8" s="122"/>
      <c r="G8" s="123"/>
      <c r="H8" s="124"/>
      <c r="I8" s="10" t="e">
        <f>#REF!</f>
        <v>#REF!</v>
      </c>
    </row>
    <row r="9" spans="1:9" s="105" customFormat="1" x14ac:dyDescent="0.35">
      <c r="A9" s="87">
        <v>2</v>
      </c>
      <c r="B9" s="70" t="s">
        <v>59</v>
      </c>
      <c r="C9" s="70"/>
      <c r="D9" s="56">
        <v>400000</v>
      </c>
      <c r="E9" s="34">
        <v>400000</v>
      </c>
      <c r="F9" s="56">
        <v>0</v>
      </c>
      <c r="G9" s="72" t="s">
        <v>18</v>
      </c>
      <c r="H9" s="104"/>
      <c r="I9" s="10" t="e">
        <f>#REF!</f>
        <v>#REF!</v>
      </c>
    </row>
  </sheetData>
  <autoFilter ref="A3:G9">
    <filterColumn colId="0" showButton="0"/>
    <filterColumn colId="3" showButton="0"/>
    <filterColumn colId="4" showButton="0"/>
  </autoFilter>
  <mergeCells count="7">
    <mergeCell ref="A7:B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4" zoomScaleSheetLayoutView="100" zoomScalePageLayoutView="90" workbookViewId="0">
      <selection activeCell="F17" sqref="F17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D7+D11</f>
        <v>2528400</v>
      </c>
      <c r="E6" s="234">
        <f t="shared" ref="E6:F6" si="0">E7+E11</f>
        <v>2528400</v>
      </c>
      <c r="F6" s="234">
        <f t="shared" si="0"/>
        <v>0</v>
      </c>
      <c r="G6" s="235"/>
    </row>
    <row r="7" spans="1:9" s="15" customFormat="1" x14ac:dyDescent="0.35">
      <c r="A7" s="358" t="s">
        <v>124</v>
      </c>
      <c r="B7" s="359"/>
      <c r="C7" s="198"/>
      <c r="D7" s="12">
        <f>D9</f>
        <v>2412000</v>
      </c>
      <c r="E7" s="12">
        <f t="shared" ref="E7:F7" si="1">E9</f>
        <v>2412000</v>
      </c>
      <c r="F7" s="12">
        <f t="shared" si="1"/>
        <v>0</v>
      </c>
      <c r="G7" s="13"/>
      <c r="H7" s="14"/>
      <c r="I7" s="10" t="e">
        <f>#REF!</f>
        <v>#REF!</v>
      </c>
    </row>
    <row r="8" spans="1:9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 t="e">
        <f>I7</f>
        <v>#REF!</v>
      </c>
    </row>
    <row r="9" spans="1:9" s="39" customFormat="1" x14ac:dyDescent="0.35">
      <c r="A9" s="45"/>
      <c r="B9" s="46" t="s">
        <v>103</v>
      </c>
      <c r="C9" s="228"/>
      <c r="D9" s="48">
        <f>SUM(D10)</f>
        <v>2412000</v>
      </c>
      <c r="E9" s="210">
        <f>E10</f>
        <v>2412000</v>
      </c>
      <c r="F9" s="47">
        <f>F10</f>
        <v>0</v>
      </c>
      <c r="G9" s="49"/>
      <c r="H9" s="38"/>
      <c r="I9" s="10" t="e">
        <f>#REF!</f>
        <v>#REF!</v>
      </c>
    </row>
    <row r="10" spans="1:9" s="44" customFormat="1" x14ac:dyDescent="0.35">
      <c r="A10" s="54">
        <v>1</v>
      </c>
      <c r="B10" s="55" t="s">
        <v>19</v>
      </c>
      <c r="C10" s="55"/>
      <c r="D10" s="41">
        <f>E10+F10</f>
        <v>2412000</v>
      </c>
      <c r="E10" s="28">
        <v>2412000</v>
      </c>
      <c r="F10" s="41">
        <v>0</v>
      </c>
      <c r="G10" s="57" t="s">
        <v>20</v>
      </c>
      <c r="H10" s="43"/>
      <c r="I10" s="10" t="e">
        <f>#REF!</f>
        <v>#REF!</v>
      </c>
    </row>
    <row r="11" spans="1:9" s="101" customFormat="1" x14ac:dyDescent="0.35">
      <c r="A11" s="349" t="s">
        <v>46</v>
      </c>
      <c r="B11" s="350"/>
      <c r="C11" s="199"/>
      <c r="D11" s="98">
        <f>D13</f>
        <v>116400</v>
      </c>
      <c r="E11" s="98">
        <f t="shared" ref="E11:F11" si="2">E13</f>
        <v>116400</v>
      </c>
      <c r="F11" s="98">
        <f t="shared" si="2"/>
        <v>0</v>
      </c>
      <c r="G11" s="99"/>
      <c r="H11" s="100"/>
      <c r="I11" s="10" t="e">
        <f>#REF!</f>
        <v>#REF!</v>
      </c>
    </row>
    <row r="12" spans="1:9" s="105" customFormat="1" x14ac:dyDescent="0.35">
      <c r="A12" s="329" t="s">
        <v>47</v>
      </c>
      <c r="B12" s="330"/>
      <c r="C12" s="201"/>
      <c r="D12" s="102"/>
      <c r="E12" s="102"/>
      <c r="F12" s="102"/>
      <c r="G12" s="103"/>
      <c r="H12" s="104"/>
      <c r="I12" s="10" t="e">
        <f t="shared" ref="I12" si="3">I11</f>
        <v>#REF!</v>
      </c>
    </row>
    <row r="13" spans="1:9" s="132" customFormat="1" x14ac:dyDescent="0.35">
      <c r="A13" s="130"/>
      <c r="B13" s="244" t="s">
        <v>161</v>
      </c>
      <c r="C13" s="107"/>
      <c r="D13" s="102">
        <f>SUM(D14:D14)</f>
        <v>116400</v>
      </c>
      <c r="E13" s="102">
        <f>SUM(E14:E14)</f>
        <v>116400</v>
      </c>
      <c r="F13" s="102">
        <f>SUM(F14:F14)</f>
        <v>0</v>
      </c>
      <c r="G13" s="123"/>
      <c r="H13" s="131"/>
      <c r="I13" s="10" t="e">
        <f>#REF!</f>
        <v>#REF!</v>
      </c>
    </row>
    <row r="14" spans="1:9" s="105" customFormat="1" x14ac:dyDescent="0.35">
      <c r="A14" s="114">
        <v>5</v>
      </c>
      <c r="B14" s="112" t="s">
        <v>66</v>
      </c>
      <c r="C14" s="112"/>
      <c r="D14" s="113">
        <f t="shared" ref="D14" si="4">E14+F14</f>
        <v>116400</v>
      </c>
      <c r="E14" s="113">
        <v>116400</v>
      </c>
      <c r="F14" s="113">
        <v>0</v>
      </c>
      <c r="G14" s="35" t="s">
        <v>20</v>
      </c>
      <c r="H14" s="104"/>
      <c r="I14" s="10" t="e">
        <f>#REF!</f>
        <v>#REF!</v>
      </c>
    </row>
  </sheetData>
  <autoFilter ref="A3:G14">
    <filterColumn colId="0" showButton="0"/>
    <filterColumn colId="3" showButton="0"/>
    <filterColumn colId="4" showButton="0"/>
  </autoFilter>
  <mergeCells count="9">
    <mergeCell ref="A8:D8"/>
    <mergeCell ref="A11:B11"/>
    <mergeCell ref="A12:B12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440000</v>
      </c>
      <c r="E6" s="12">
        <f t="shared" ref="E6:F6" si="0">E8</f>
        <v>440000</v>
      </c>
      <c r="F6" s="12">
        <f t="shared" si="0"/>
        <v>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11" customFormat="1" x14ac:dyDescent="0.35">
      <c r="A8" s="19"/>
      <c r="B8" s="20" t="s">
        <v>125</v>
      </c>
      <c r="C8" s="20"/>
      <c r="D8" s="16">
        <f>SUM(D9:D9)</f>
        <v>440000</v>
      </c>
      <c r="E8" s="208">
        <f>SUM(E9:E9)</f>
        <v>440000</v>
      </c>
      <c r="F8" s="16">
        <f>SUM(F9:F9)</f>
        <v>0</v>
      </c>
      <c r="G8" s="21"/>
      <c r="H8" s="18"/>
      <c r="I8" s="10" t="e">
        <f>I7</f>
        <v>#REF!</v>
      </c>
    </row>
    <row r="9" spans="1:9" s="32" customFormat="1" x14ac:dyDescent="0.35">
      <c r="A9" s="26">
        <v>4</v>
      </c>
      <c r="B9" s="33" t="s">
        <v>126</v>
      </c>
      <c r="C9" s="33"/>
      <c r="D9" s="28">
        <f t="shared" ref="D9" si="1">E9+F9</f>
        <v>440000</v>
      </c>
      <c r="E9" s="28">
        <v>440000</v>
      </c>
      <c r="F9" s="28">
        <v>0</v>
      </c>
      <c r="G9" s="29" t="s">
        <v>15</v>
      </c>
      <c r="H9" s="30"/>
      <c r="I9" s="31" t="e">
        <f>#REF!</f>
        <v>#REF!</v>
      </c>
    </row>
  </sheetData>
  <autoFilter ref="A3:G9">
    <filterColumn colId="0" showButton="0"/>
    <filterColumn colId="3" showButton="0"/>
    <filterColumn colId="4" showButton="0"/>
  </autoFilter>
  <mergeCells count="7">
    <mergeCell ref="A7:D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509000</v>
      </c>
      <c r="E6" s="12">
        <f t="shared" ref="E6:F6" si="0">E8</f>
        <v>509000</v>
      </c>
      <c r="F6" s="12">
        <f t="shared" si="0"/>
        <v>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11" customFormat="1" x14ac:dyDescent="0.35">
      <c r="A8" s="19"/>
      <c r="B8" s="20" t="s">
        <v>125</v>
      </c>
      <c r="C8" s="20"/>
      <c r="D8" s="16">
        <f>SUM(D9:D9)</f>
        <v>509000</v>
      </c>
      <c r="E8" s="208">
        <f>SUM(E9:E9)</f>
        <v>509000</v>
      </c>
      <c r="F8" s="16">
        <f>SUM(F9:F9)</f>
        <v>0</v>
      </c>
      <c r="G8" s="21"/>
      <c r="H8" s="18"/>
      <c r="I8" s="10" t="e">
        <f>I7</f>
        <v>#REF!</v>
      </c>
    </row>
    <row r="9" spans="1:9" s="32" customFormat="1" x14ac:dyDescent="0.35">
      <c r="A9" s="26">
        <v>1</v>
      </c>
      <c r="B9" s="27" t="s">
        <v>9</v>
      </c>
      <c r="C9" s="27"/>
      <c r="D9" s="28">
        <f t="shared" ref="D9" si="1">E9+F9</f>
        <v>509000</v>
      </c>
      <c r="E9" s="28">
        <v>509000</v>
      </c>
      <c r="F9" s="28">
        <v>0</v>
      </c>
      <c r="G9" s="29" t="s">
        <v>10</v>
      </c>
      <c r="H9" s="30"/>
      <c r="I9" s="31" t="e">
        <f>#REF!</f>
        <v>#REF!</v>
      </c>
    </row>
  </sheetData>
  <autoFilter ref="A3:G9">
    <filterColumn colId="0" showButton="0"/>
    <filterColumn colId="3" showButton="0"/>
    <filterColumn colId="4" showButton="0"/>
  </autoFilter>
  <mergeCells count="7">
    <mergeCell ref="A7:D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4" zoomScaleSheetLayoutView="100" zoomScalePageLayoutView="90" workbookViewId="0">
      <selection activeCell="F12" sqref="F12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105000</v>
      </c>
      <c r="E6" s="12">
        <f t="shared" ref="E6:F6" si="0">E8</f>
        <v>105000</v>
      </c>
      <c r="F6" s="12">
        <f t="shared" si="0"/>
        <v>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11" customFormat="1" x14ac:dyDescent="0.35">
      <c r="A8" s="19"/>
      <c r="B8" s="20" t="s">
        <v>125</v>
      </c>
      <c r="C8" s="20"/>
      <c r="D8" s="16">
        <f>SUM(D9:D9)</f>
        <v>105000</v>
      </c>
      <c r="E8" s="208">
        <f>SUM(E9:E9)</f>
        <v>105000</v>
      </c>
      <c r="F8" s="16">
        <f>SUM(F9:F9)</f>
        <v>0</v>
      </c>
      <c r="G8" s="21"/>
      <c r="H8" s="18"/>
      <c r="I8" s="10" t="e">
        <f>I7</f>
        <v>#REF!</v>
      </c>
    </row>
    <row r="9" spans="1:9" s="32" customFormat="1" ht="31.5" x14ac:dyDescent="0.35">
      <c r="A9" s="26">
        <v>5</v>
      </c>
      <c r="B9" s="33" t="s">
        <v>16</v>
      </c>
      <c r="C9" s="33"/>
      <c r="D9" s="28">
        <f t="shared" ref="D9" si="1">E9+F9</f>
        <v>105000</v>
      </c>
      <c r="E9" s="34">
        <v>105000</v>
      </c>
      <c r="F9" s="34">
        <v>0</v>
      </c>
      <c r="G9" s="35" t="s">
        <v>17</v>
      </c>
      <c r="H9" s="30"/>
      <c r="I9" s="31" t="e">
        <f>#REF!</f>
        <v>#REF!</v>
      </c>
    </row>
  </sheetData>
  <autoFilter ref="A3:G5">
    <filterColumn colId="0" showButton="0"/>
    <filterColumn colId="3" showButton="0"/>
    <filterColumn colId="4" showButton="0"/>
  </autoFilter>
  <mergeCells count="7">
    <mergeCell ref="A6:B6"/>
    <mergeCell ref="A7:D7"/>
    <mergeCell ref="A1:G1"/>
    <mergeCell ref="A3:B5"/>
    <mergeCell ref="C3:C5"/>
    <mergeCell ref="D3:F4"/>
    <mergeCell ref="G3:G4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SheetLayoutView="100" zoomScalePageLayoutView="90" workbookViewId="0">
      <selection activeCell="E9" sqref="E9:E10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1110000</v>
      </c>
      <c r="E6" s="12">
        <f t="shared" ref="E6:F6" si="0">E8</f>
        <v>1110000</v>
      </c>
      <c r="F6" s="12">
        <f t="shared" si="0"/>
        <v>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11" customFormat="1" x14ac:dyDescent="0.35">
      <c r="A8" s="19"/>
      <c r="B8" s="20" t="s">
        <v>125</v>
      </c>
      <c r="C8" s="20"/>
      <c r="D8" s="16">
        <f>SUM(D9:D10)</f>
        <v>1110000</v>
      </c>
      <c r="E8" s="16">
        <f t="shared" ref="E8:F8" si="1">SUM(E9:E10)</f>
        <v>1110000</v>
      </c>
      <c r="F8" s="16">
        <f t="shared" si="1"/>
        <v>0</v>
      </c>
      <c r="G8" s="21"/>
      <c r="H8" s="18"/>
      <c r="I8" s="10" t="e">
        <f>I7</f>
        <v>#REF!</v>
      </c>
    </row>
    <row r="9" spans="1:9" s="37" customFormat="1" x14ac:dyDescent="0.35">
      <c r="A9" s="26">
        <v>2</v>
      </c>
      <c r="B9" s="33" t="s">
        <v>11</v>
      </c>
      <c r="C9" s="33"/>
      <c r="D9" s="28">
        <f t="shared" ref="D9:D10" si="2">E9+F9</f>
        <v>629000</v>
      </c>
      <c r="E9" s="34">
        <v>629000</v>
      </c>
      <c r="F9" s="34">
        <v>0</v>
      </c>
      <c r="G9" s="35" t="s">
        <v>12</v>
      </c>
      <c r="H9" s="36"/>
      <c r="I9" s="31" t="e">
        <f>#REF!</f>
        <v>#REF!</v>
      </c>
    </row>
    <row r="10" spans="1:9" s="37" customFormat="1" x14ac:dyDescent="0.35">
      <c r="A10" s="26">
        <v>3</v>
      </c>
      <c r="B10" s="33" t="s">
        <v>13</v>
      </c>
      <c r="C10" s="33"/>
      <c r="D10" s="28">
        <f t="shared" si="2"/>
        <v>481000</v>
      </c>
      <c r="E10" s="34">
        <v>481000</v>
      </c>
      <c r="F10" s="34">
        <v>0</v>
      </c>
      <c r="G10" s="35" t="s">
        <v>14</v>
      </c>
      <c r="H10" s="36"/>
      <c r="I10" s="31" t="e">
        <f>#REF!</f>
        <v>#REF!</v>
      </c>
    </row>
  </sheetData>
  <mergeCells count="7">
    <mergeCell ref="A6:B6"/>
    <mergeCell ref="A7:D7"/>
    <mergeCell ref="A1:G1"/>
    <mergeCell ref="A3:B5"/>
    <mergeCell ref="C3:C5"/>
    <mergeCell ref="D3:F4"/>
    <mergeCell ref="G3:G4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zoomScaleSheetLayoutView="100" zoomScalePageLayoutView="90" workbookViewId="0">
      <selection activeCell="B12" sqref="B12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customWidth="1"/>
    <col min="4" max="4" width="12.125" style="2" bestFit="1" customWidth="1"/>
    <col min="5" max="5" width="11.125" style="225" bestFit="1" customWidth="1"/>
    <col min="6" max="6" width="12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10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10" ht="21" customHeight="1" x14ac:dyDescent="0.35">
      <c r="D2" s="5"/>
      <c r="E2" s="205"/>
      <c r="F2" s="5"/>
      <c r="G2" s="171"/>
    </row>
    <row r="3" spans="1:10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10" x14ac:dyDescent="0.35">
      <c r="A4" s="334"/>
      <c r="B4" s="335"/>
      <c r="C4" s="339"/>
      <c r="D4" s="344"/>
      <c r="E4" s="345"/>
      <c r="F4" s="346"/>
      <c r="G4" s="348"/>
    </row>
    <row r="5" spans="1:10" ht="27" customHeight="1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10" s="11" customFormat="1" ht="26.25" customHeight="1" x14ac:dyDescent="0.35">
      <c r="A6" s="362" t="s">
        <v>6</v>
      </c>
      <c r="B6" s="363"/>
      <c r="C6" s="197"/>
      <c r="D6" s="7">
        <f>D7+D54+D93</f>
        <v>188480100</v>
      </c>
      <c r="E6" s="207">
        <f>E7+E54+E93</f>
        <v>26732700</v>
      </c>
      <c r="F6" s="7">
        <f>F7+F54+F93</f>
        <v>161747400</v>
      </c>
      <c r="G6" s="8"/>
      <c r="H6" s="9">
        <v>193451600</v>
      </c>
      <c r="I6" s="10">
        <f>H6-D6</f>
        <v>4971500</v>
      </c>
      <c r="J6" s="9"/>
    </row>
    <row r="7" spans="1:10" s="15" customFormat="1" x14ac:dyDescent="0.35">
      <c r="A7" s="358" t="s">
        <v>124</v>
      </c>
      <c r="B7" s="359"/>
      <c r="C7" s="198"/>
      <c r="D7" s="12">
        <f>D9+D16+D19+D40+D49</f>
        <v>141708800</v>
      </c>
      <c r="E7" s="12">
        <f>E9+E16+E19+E40+E49</f>
        <v>5774400</v>
      </c>
      <c r="F7" s="12">
        <f>F9+F16+F19+F40+F49</f>
        <v>135934400</v>
      </c>
      <c r="G7" s="13"/>
      <c r="H7" s="14"/>
      <c r="I7" s="10">
        <f>I6</f>
        <v>4971500</v>
      </c>
    </row>
    <row r="8" spans="1:10" s="11" customFormat="1" x14ac:dyDescent="0.35">
      <c r="A8" s="355" t="s">
        <v>7</v>
      </c>
      <c r="B8" s="356"/>
      <c r="C8" s="356"/>
      <c r="D8" s="357"/>
      <c r="E8" s="208"/>
      <c r="F8" s="16"/>
      <c r="G8" s="17"/>
      <c r="H8" s="18"/>
      <c r="I8" s="10">
        <f>I7</f>
        <v>4971500</v>
      </c>
    </row>
    <row r="9" spans="1:10" s="11" customFormat="1" x14ac:dyDescent="0.35">
      <c r="A9" s="19"/>
      <c r="B9" s="20" t="s">
        <v>125</v>
      </c>
      <c r="C9" s="20"/>
      <c r="D9" s="16">
        <f>SUM(D11:D15)</f>
        <v>2164000</v>
      </c>
      <c r="E9" s="208">
        <f>SUM(E11:E15)</f>
        <v>2164000</v>
      </c>
      <c r="F9" s="16">
        <f>SUM(F11:F15)</f>
        <v>0</v>
      </c>
      <c r="G9" s="21"/>
      <c r="H9" s="18"/>
      <c r="I9" s="10">
        <f>I8</f>
        <v>4971500</v>
      </c>
    </row>
    <row r="10" spans="1:10" s="11" customFormat="1" x14ac:dyDescent="0.35">
      <c r="A10" s="22"/>
      <c r="B10" s="23" t="s">
        <v>8</v>
      </c>
      <c r="C10" s="23"/>
      <c r="D10" s="24"/>
      <c r="E10" s="209"/>
      <c r="F10" s="24"/>
      <c r="G10" s="25"/>
      <c r="H10" s="18"/>
      <c r="I10" s="10">
        <f t="shared" ref="I10:I18" si="0">I9</f>
        <v>4971500</v>
      </c>
    </row>
    <row r="11" spans="1:10" s="32" customFormat="1" x14ac:dyDescent="0.35">
      <c r="A11" s="26">
        <v>1</v>
      </c>
      <c r="B11" s="27" t="s">
        <v>9</v>
      </c>
      <c r="C11" s="27"/>
      <c r="D11" s="28">
        <f t="shared" ref="D11:D15" si="1">E11+F11</f>
        <v>509000</v>
      </c>
      <c r="E11" s="28">
        <v>509000</v>
      </c>
      <c r="F11" s="28">
        <v>0</v>
      </c>
      <c r="G11" s="29" t="s">
        <v>10</v>
      </c>
      <c r="H11" s="30"/>
      <c r="I11" s="31">
        <f t="shared" si="0"/>
        <v>4971500</v>
      </c>
    </row>
    <row r="12" spans="1:10" s="37" customFormat="1" x14ac:dyDescent="0.35">
      <c r="A12" s="26">
        <v>2</v>
      </c>
      <c r="B12" s="33" t="s">
        <v>11</v>
      </c>
      <c r="C12" s="33"/>
      <c r="D12" s="28">
        <f t="shared" si="1"/>
        <v>629000</v>
      </c>
      <c r="E12" s="34">
        <v>629000</v>
      </c>
      <c r="F12" s="34">
        <v>0</v>
      </c>
      <c r="G12" s="35" t="s">
        <v>12</v>
      </c>
      <c r="H12" s="36"/>
      <c r="I12" s="31">
        <f t="shared" si="0"/>
        <v>4971500</v>
      </c>
    </row>
    <row r="13" spans="1:10" s="37" customFormat="1" x14ac:dyDescent="0.35">
      <c r="A13" s="26">
        <v>3</v>
      </c>
      <c r="B13" s="33" t="s">
        <v>13</v>
      </c>
      <c r="C13" s="33"/>
      <c r="D13" s="28">
        <f t="shared" si="1"/>
        <v>481000</v>
      </c>
      <c r="E13" s="34">
        <v>481000</v>
      </c>
      <c r="F13" s="34">
        <v>0</v>
      </c>
      <c r="G13" s="35" t="s">
        <v>14</v>
      </c>
      <c r="H13" s="36"/>
      <c r="I13" s="31" t="e">
        <f>#REF!</f>
        <v>#REF!</v>
      </c>
    </row>
    <row r="14" spans="1:10" s="32" customFormat="1" x14ac:dyDescent="0.35">
      <c r="A14" s="26">
        <v>4</v>
      </c>
      <c r="B14" s="33" t="s">
        <v>126</v>
      </c>
      <c r="C14" s="33"/>
      <c r="D14" s="28">
        <f t="shared" si="1"/>
        <v>440000</v>
      </c>
      <c r="E14" s="28">
        <v>440000</v>
      </c>
      <c r="F14" s="28">
        <v>0</v>
      </c>
      <c r="G14" s="29" t="s">
        <v>15</v>
      </c>
      <c r="H14" s="30"/>
      <c r="I14" s="31" t="e">
        <f>#REF!</f>
        <v>#REF!</v>
      </c>
    </row>
    <row r="15" spans="1:10" s="32" customFormat="1" ht="31.5" x14ac:dyDescent="0.35">
      <c r="A15" s="26">
        <v>5</v>
      </c>
      <c r="B15" s="33" t="s">
        <v>16</v>
      </c>
      <c r="C15" s="33"/>
      <c r="D15" s="28">
        <f t="shared" si="1"/>
        <v>105000</v>
      </c>
      <c r="E15" s="34">
        <v>105000</v>
      </c>
      <c r="F15" s="34">
        <v>0</v>
      </c>
      <c r="G15" s="35" t="s">
        <v>17</v>
      </c>
      <c r="H15" s="30"/>
      <c r="I15" s="31" t="e">
        <f t="shared" si="0"/>
        <v>#REF!</v>
      </c>
    </row>
    <row r="16" spans="1:10" s="39" customFormat="1" x14ac:dyDescent="0.35">
      <c r="A16" s="45"/>
      <c r="B16" s="46" t="s">
        <v>103</v>
      </c>
      <c r="C16" s="228"/>
      <c r="D16" s="48">
        <f>SUM(D18)</f>
        <v>2412000</v>
      </c>
      <c r="E16" s="210">
        <f>E18</f>
        <v>2412000</v>
      </c>
      <c r="F16" s="47">
        <f>F18</f>
        <v>0</v>
      </c>
      <c r="G16" s="49"/>
      <c r="H16" s="38"/>
      <c r="I16" s="10" t="e">
        <f>#REF!</f>
        <v>#REF!</v>
      </c>
    </row>
    <row r="17" spans="1:9" s="39" customFormat="1" x14ac:dyDescent="0.35">
      <c r="A17" s="50"/>
      <c r="B17" s="51" t="s">
        <v>8</v>
      </c>
      <c r="C17" s="51"/>
      <c r="D17" s="52"/>
      <c r="E17" s="211"/>
      <c r="F17" s="52"/>
      <c r="G17" s="53"/>
      <c r="H17" s="38"/>
      <c r="I17" s="10" t="e">
        <f t="shared" si="0"/>
        <v>#REF!</v>
      </c>
    </row>
    <row r="18" spans="1:9" s="44" customFormat="1" x14ac:dyDescent="0.35">
      <c r="A18" s="54">
        <v>1</v>
      </c>
      <c r="B18" s="55" t="s">
        <v>19</v>
      </c>
      <c r="C18" s="55"/>
      <c r="D18" s="41">
        <f>E18+F18</f>
        <v>2412000</v>
      </c>
      <c r="E18" s="28">
        <v>2412000</v>
      </c>
      <c r="F18" s="41">
        <v>0</v>
      </c>
      <c r="G18" s="57" t="s">
        <v>20</v>
      </c>
      <c r="H18" s="43"/>
      <c r="I18" s="10" t="e">
        <f t="shared" si="0"/>
        <v>#REF!</v>
      </c>
    </row>
    <row r="19" spans="1:9" s="62" customFormat="1" x14ac:dyDescent="0.35">
      <c r="A19" s="58"/>
      <c r="B19" s="59" t="s">
        <v>104</v>
      </c>
      <c r="C19" s="59"/>
      <c r="D19" s="66">
        <f>SUM(D21:D39)</f>
        <v>97215400</v>
      </c>
      <c r="E19" s="212">
        <f>SUM(E21:E39)</f>
        <v>0</v>
      </c>
      <c r="F19" s="66">
        <f>SUM(F21:F39)</f>
        <v>97215400</v>
      </c>
      <c r="G19" s="67"/>
      <c r="H19" s="61"/>
      <c r="I19" s="10" t="e">
        <f>#REF!</f>
        <v>#REF!</v>
      </c>
    </row>
    <row r="20" spans="1:9" s="62" customFormat="1" x14ac:dyDescent="0.35">
      <c r="A20" s="68"/>
      <c r="B20" s="69" t="s">
        <v>21</v>
      </c>
      <c r="C20" s="229"/>
      <c r="D20" s="63"/>
      <c r="E20" s="213"/>
      <c r="F20" s="63"/>
      <c r="G20" s="64"/>
      <c r="H20" s="61"/>
      <c r="I20" s="10" t="e">
        <f t="shared" ref="I20:I73" si="2">I19</f>
        <v>#REF!</v>
      </c>
    </row>
    <row r="21" spans="1:9" s="44" customFormat="1" ht="42" x14ac:dyDescent="0.35">
      <c r="A21" s="40">
        <v>1</v>
      </c>
      <c r="B21" s="70" t="s">
        <v>134</v>
      </c>
      <c r="C21" s="70"/>
      <c r="D21" s="71">
        <v>2316000</v>
      </c>
      <c r="E21" s="214">
        <v>0</v>
      </c>
      <c r="F21" s="71">
        <f>D21</f>
        <v>2316000</v>
      </c>
      <c r="G21" s="72" t="s">
        <v>22</v>
      </c>
      <c r="H21" s="43"/>
      <c r="I21" s="10" t="e">
        <f t="shared" si="2"/>
        <v>#REF!</v>
      </c>
    </row>
    <row r="22" spans="1:9" s="44" customFormat="1" ht="42" x14ac:dyDescent="0.35">
      <c r="A22" s="65">
        <v>2</v>
      </c>
      <c r="B22" s="70" t="s">
        <v>135</v>
      </c>
      <c r="C22" s="70"/>
      <c r="D22" s="71">
        <f>E22+F22</f>
        <v>2640000</v>
      </c>
      <c r="E22" s="214">
        <v>0</v>
      </c>
      <c r="F22" s="71">
        <v>2640000</v>
      </c>
      <c r="G22" s="72" t="s">
        <v>23</v>
      </c>
      <c r="H22" s="43"/>
      <c r="I22" s="10" t="e">
        <f t="shared" si="2"/>
        <v>#REF!</v>
      </c>
    </row>
    <row r="23" spans="1:9" s="44" customFormat="1" ht="42" x14ac:dyDescent="0.35">
      <c r="A23" s="40">
        <v>3</v>
      </c>
      <c r="B23" s="70" t="s">
        <v>136</v>
      </c>
      <c r="C23" s="70"/>
      <c r="D23" s="71">
        <f>E23+F23</f>
        <v>2500000</v>
      </c>
      <c r="E23" s="214">
        <v>0</v>
      </c>
      <c r="F23" s="71">
        <v>2500000</v>
      </c>
      <c r="G23" s="72" t="s">
        <v>24</v>
      </c>
      <c r="H23" s="43"/>
      <c r="I23" s="10" t="e">
        <f t="shared" si="2"/>
        <v>#REF!</v>
      </c>
    </row>
    <row r="24" spans="1:9" s="44" customFormat="1" ht="42" x14ac:dyDescent="0.35">
      <c r="A24" s="65">
        <v>4</v>
      </c>
      <c r="B24" s="70" t="s">
        <v>137</v>
      </c>
      <c r="C24" s="70"/>
      <c r="D24" s="71">
        <v>14000000</v>
      </c>
      <c r="E24" s="214">
        <v>0</v>
      </c>
      <c r="F24" s="71">
        <f>D24</f>
        <v>14000000</v>
      </c>
      <c r="G24" s="72" t="s">
        <v>25</v>
      </c>
      <c r="H24" s="43"/>
      <c r="I24" s="10" t="e">
        <f t="shared" si="2"/>
        <v>#REF!</v>
      </c>
    </row>
    <row r="25" spans="1:9" s="44" customFormat="1" ht="63" x14ac:dyDescent="0.35">
      <c r="A25" s="40">
        <v>5</v>
      </c>
      <c r="B25" s="70" t="s">
        <v>138</v>
      </c>
      <c r="C25" s="70"/>
      <c r="D25" s="71">
        <f>E25+F25</f>
        <v>2400000</v>
      </c>
      <c r="E25" s="214">
        <v>0</v>
      </c>
      <c r="F25" s="71">
        <v>2400000</v>
      </c>
      <c r="G25" s="72" t="s">
        <v>26</v>
      </c>
      <c r="H25" s="43"/>
      <c r="I25" s="10" t="e">
        <f t="shared" si="2"/>
        <v>#REF!</v>
      </c>
    </row>
    <row r="26" spans="1:9" s="44" customFormat="1" ht="42" x14ac:dyDescent="0.35">
      <c r="A26" s="65">
        <v>6</v>
      </c>
      <c r="B26" s="74" t="s">
        <v>139</v>
      </c>
      <c r="C26" s="74"/>
      <c r="D26" s="71">
        <f>E26+F26</f>
        <v>1850000</v>
      </c>
      <c r="E26" s="214">
        <v>0</v>
      </c>
      <c r="F26" s="71">
        <v>1850000</v>
      </c>
      <c r="G26" s="77" t="s">
        <v>27</v>
      </c>
      <c r="H26" s="43"/>
      <c r="I26" s="10" t="e">
        <f t="shared" si="2"/>
        <v>#REF!</v>
      </c>
    </row>
    <row r="27" spans="1:9" s="44" customFormat="1" ht="42" x14ac:dyDescent="0.35">
      <c r="A27" s="40">
        <v>7</v>
      </c>
      <c r="B27" s="78" t="s">
        <v>140</v>
      </c>
      <c r="C27" s="78"/>
      <c r="D27" s="71">
        <v>992000</v>
      </c>
      <c r="E27" s="214">
        <v>0</v>
      </c>
      <c r="F27" s="71">
        <f>D27</f>
        <v>992000</v>
      </c>
      <c r="G27" s="77" t="s">
        <v>28</v>
      </c>
      <c r="H27" s="43"/>
      <c r="I27" s="10" t="e">
        <f t="shared" si="2"/>
        <v>#REF!</v>
      </c>
    </row>
    <row r="28" spans="1:9" s="44" customFormat="1" ht="63" x14ac:dyDescent="0.35">
      <c r="A28" s="65">
        <v>8</v>
      </c>
      <c r="B28" s="74" t="s">
        <v>141</v>
      </c>
      <c r="C28" s="74"/>
      <c r="D28" s="71">
        <f>E28+F28</f>
        <v>34625600</v>
      </c>
      <c r="E28" s="214">
        <v>0</v>
      </c>
      <c r="F28" s="71">
        <v>34625600</v>
      </c>
      <c r="G28" s="77" t="s">
        <v>29</v>
      </c>
      <c r="H28" s="43"/>
      <c r="I28" s="10" t="e">
        <f t="shared" si="2"/>
        <v>#REF!</v>
      </c>
    </row>
    <row r="29" spans="1:9" s="44" customFormat="1" ht="42" x14ac:dyDescent="0.35">
      <c r="A29" s="40">
        <v>9</v>
      </c>
      <c r="B29" s="78" t="s">
        <v>142</v>
      </c>
      <c r="C29" s="78"/>
      <c r="D29" s="71">
        <f>E29+F29</f>
        <v>2054900</v>
      </c>
      <c r="E29" s="214">
        <v>0</v>
      </c>
      <c r="F29" s="71">
        <v>2054900</v>
      </c>
      <c r="G29" s="72" t="s">
        <v>30</v>
      </c>
      <c r="H29" s="43"/>
      <c r="I29" s="10" t="e">
        <f t="shared" si="2"/>
        <v>#REF!</v>
      </c>
    </row>
    <row r="30" spans="1:9" s="44" customFormat="1" ht="42" x14ac:dyDescent="0.35">
      <c r="A30" s="65">
        <v>10</v>
      </c>
      <c r="B30" s="78" t="s">
        <v>143</v>
      </c>
      <c r="C30" s="78"/>
      <c r="D30" s="73">
        <v>2116700</v>
      </c>
      <c r="E30" s="214">
        <v>0</v>
      </c>
      <c r="F30" s="73">
        <f>D30</f>
        <v>2116700</v>
      </c>
      <c r="G30" s="72" t="s">
        <v>31</v>
      </c>
      <c r="H30" s="43"/>
      <c r="I30" s="10" t="e">
        <f>#REF!</f>
        <v>#REF!</v>
      </c>
    </row>
    <row r="31" spans="1:9" s="44" customFormat="1" ht="42" x14ac:dyDescent="0.35">
      <c r="A31" s="40">
        <v>11</v>
      </c>
      <c r="B31" s="78" t="s">
        <v>144</v>
      </c>
      <c r="C31" s="78"/>
      <c r="D31" s="71">
        <f>E31+F31</f>
        <v>1200000</v>
      </c>
      <c r="E31" s="214">
        <v>0</v>
      </c>
      <c r="F31" s="71">
        <v>1200000</v>
      </c>
      <c r="G31" s="72" t="s">
        <v>32</v>
      </c>
      <c r="H31" s="43"/>
      <c r="I31" s="10" t="e">
        <f t="shared" si="2"/>
        <v>#REF!</v>
      </c>
    </row>
    <row r="32" spans="1:9" s="44" customFormat="1" ht="42" x14ac:dyDescent="0.35">
      <c r="A32" s="65">
        <v>12</v>
      </c>
      <c r="B32" s="78" t="s">
        <v>145</v>
      </c>
      <c r="C32" s="78"/>
      <c r="D32" s="71">
        <v>2800000</v>
      </c>
      <c r="E32" s="214">
        <v>0</v>
      </c>
      <c r="F32" s="71">
        <f t="shared" ref="F32:F39" si="3">D32</f>
        <v>2800000</v>
      </c>
      <c r="G32" s="77" t="s">
        <v>33</v>
      </c>
      <c r="H32" s="43"/>
      <c r="I32" s="10" t="e">
        <f t="shared" si="2"/>
        <v>#REF!</v>
      </c>
    </row>
    <row r="33" spans="1:9" s="44" customFormat="1" ht="42" x14ac:dyDescent="0.35">
      <c r="A33" s="40">
        <v>13</v>
      </c>
      <c r="B33" s="78" t="s">
        <v>35</v>
      </c>
      <c r="C33" s="78"/>
      <c r="D33" s="73">
        <v>2782000</v>
      </c>
      <c r="E33" s="214">
        <v>0</v>
      </c>
      <c r="F33" s="73">
        <f t="shared" si="3"/>
        <v>2782000</v>
      </c>
      <c r="G33" s="42" t="s">
        <v>34</v>
      </c>
      <c r="H33" s="43"/>
      <c r="I33" s="10" t="e">
        <f>#REF!</f>
        <v>#REF!</v>
      </c>
    </row>
    <row r="34" spans="1:9" s="44" customFormat="1" ht="42" x14ac:dyDescent="0.35">
      <c r="A34" s="65">
        <v>14</v>
      </c>
      <c r="B34" s="78" t="s">
        <v>146</v>
      </c>
      <c r="C34" s="78"/>
      <c r="D34" s="73">
        <v>1365000</v>
      </c>
      <c r="E34" s="214">
        <v>0</v>
      </c>
      <c r="F34" s="73">
        <f t="shared" si="3"/>
        <v>1365000</v>
      </c>
      <c r="G34" s="42" t="s">
        <v>34</v>
      </c>
      <c r="H34" s="43"/>
      <c r="I34" s="10" t="e">
        <f t="shared" si="2"/>
        <v>#REF!</v>
      </c>
    </row>
    <row r="35" spans="1:9" s="44" customFormat="1" ht="42" x14ac:dyDescent="0.35">
      <c r="A35" s="40">
        <v>15</v>
      </c>
      <c r="B35" s="70" t="s">
        <v>147</v>
      </c>
      <c r="C35" s="70"/>
      <c r="D35" s="73">
        <v>7328000</v>
      </c>
      <c r="E35" s="214">
        <v>0</v>
      </c>
      <c r="F35" s="73">
        <f t="shared" si="3"/>
        <v>7328000</v>
      </c>
      <c r="G35" s="72" t="s">
        <v>37</v>
      </c>
      <c r="H35" s="43"/>
      <c r="I35" s="10" t="e">
        <f>#REF!</f>
        <v>#REF!</v>
      </c>
    </row>
    <row r="36" spans="1:9" s="44" customFormat="1" ht="42" x14ac:dyDescent="0.35">
      <c r="A36" s="65">
        <v>16</v>
      </c>
      <c r="B36" s="70" t="s">
        <v>148</v>
      </c>
      <c r="C36" s="70"/>
      <c r="D36" s="73">
        <v>9984000</v>
      </c>
      <c r="E36" s="214">
        <v>0</v>
      </c>
      <c r="F36" s="73">
        <f t="shared" si="3"/>
        <v>9984000</v>
      </c>
      <c r="G36" s="72" t="s">
        <v>37</v>
      </c>
      <c r="H36" s="43"/>
      <c r="I36" s="10" t="e">
        <f t="shared" si="2"/>
        <v>#REF!</v>
      </c>
    </row>
    <row r="37" spans="1:9" s="44" customFormat="1" ht="63" x14ac:dyDescent="0.35">
      <c r="A37" s="40">
        <v>17</v>
      </c>
      <c r="B37" s="78" t="s">
        <v>149</v>
      </c>
      <c r="C37" s="78"/>
      <c r="D37" s="73">
        <v>1482700</v>
      </c>
      <c r="E37" s="214">
        <v>0</v>
      </c>
      <c r="F37" s="73">
        <f t="shared" si="3"/>
        <v>1482700</v>
      </c>
      <c r="G37" s="72" t="s">
        <v>30</v>
      </c>
      <c r="H37" s="43"/>
      <c r="I37" s="10" t="e">
        <f>#REF!</f>
        <v>#REF!</v>
      </c>
    </row>
    <row r="38" spans="1:9" s="44" customFormat="1" ht="63" x14ac:dyDescent="0.35">
      <c r="A38" s="65">
        <v>18</v>
      </c>
      <c r="B38" s="70" t="s">
        <v>127</v>
      </c>
      <c r="C38" s="70"/>
      <c r="D38" s="73">
        <v>3378500</v>
      </c>
      <c r="E38" s="214">
        <v>0</v>
      </c>
      <c r="F38" s="73">
        <f t="shared" si="3"/>
        <v>3378500</v>
      </c>
      <c r="G38" s="72" t="s">
        <v>36</v>
      </c>
      <c r="H38" s="43"/>
      <c r="I38" s="10" t="e">
        <f>#REF!</f>
        <v>#REF!</v>
      </c>
    </row>
    <row r="39" spans="1:9" s="44" customFormat="1" ht="42" x14ac:dyDescent="0.35">
      <c r="A39" s="40">
        <v>19</v>
      </c>
      <c r="B39" s="80" t="s">
        <v>128</v>
      </c>
      <c r="C39" s="80"/>
      <c r="D39" s="71">
        <v>1400000</v>
      </c>
      <c r="E39" s="214">
        <v>0</v>
      </c>
      <c r="F39" s="71">
        <f t="shared" si="3"/>
        <v>1400000</v>
      </c>
      <c r="G39" s="227" t="s">
        <v>38</v>
      </c>
      <c r="H39" s="43"/>
      <c r="I39" s="10" t="e">
        <f>#REF!</f>
        <v>#REF!</v>
      </c>
    </row>
    <row r="40" spans="1:9" s="62" customFormat="1" x14ac:dyDescent="0.35">
      <c r="A40" s="58"/>
      <c r="B40" s="81" t="s">
        <v>105</v>
      </c>
      <c r="C40" s="230"/>
      <c r="D40" s="82">
        <f>SUM(D42:D48)</f>
        <v>38719000</v>
      </c>
      <c r="E40" s="215">
        <f>SUM(E42:E48)</f>
        <v>0</v>
      </c>
      <c r="F40" s="82">
        <f>SUM(F42:F48)</f>
        <v>38719000</v>
      </c>
      <c r="G40" s="60"/>
      <c r="H40" s="61"/>
      <c r="I40" s="10" t="e">
        <f t="shared" si="2"/>
        <v>#REF!</v>
      </c>
    </row>
    <row r="41" spans="1:9" s="44" customFormat="1" x14ac:dyDescent="0.35">
      <c r="A41" s="68"/>
      <c r="B41" s="83" t="s">
        <v>39</v>
      </c>
      <c r="C41" s="83"/>
      <c r="D41" s="84"/>
      <c r="E41" s="216"/>
      <c r="F41" s="84"/>
      <c r="G41" s="85"/>
      <c r="H41" s="43"/>
      <c r="I41" s="10" t="e">
        <f t="shared" si="2"/>
        <v>#REF!</v>
      </c>
    </row>
    <row r="42" spans="1:9" s="44" customFormat="1" ht="42" x14ac:dyDescent="0.35">
      <c r="A42" s="86">
        <v>1</v>
      </c>
      <c r="B42" s="70" t="s">
        <v>129</v>
      </c>
      <c r="C42" s="70"/>
      <c r="D42" s="73">
        <v>6579000</v>
      </c>
      <c r="E42" s="217">
        <v>0</v>
      </c>
      <c r="F42" s="73">
        <f>D42</f>
        <v>6579000</v>
      </c>
      <c r="G42" s="72" t="s">
        <v>40</v>
      </c>
      <c r="H42" s="43"/>
      <c r="I42" s="10" t="e">
        <f t="shared" si="2"/>
        <v>#REF!</v>
      </c>
    </row>
    <row r="43" spans="1:9" s="44" customFormat="1" ht="126" x14ac:dyDescent="0.35">
      <c r="A43" s="87">
        <v>2</v>
      </c>
      <c r="B43" s="70" t="s">
        <v>150</v>
      </c>
      <c r="C43" s="70"/>
      <c r="D43" s="73">
        <v>6730000</v>
      </c>
      <c r="E43" s="217">
        <v>0</v>
      </c>
      <c r="F43" s="73">
        <f>D43</f>
        <v>6730000</v>
      </c>
      <c r="G43" s="72" t="s">
        <v>22</v>
      </c>
      <c r="H43" s="43"/>
      <c r="I43" s="10" t="e">
        <f t="shared" si="2"/>
        <v>#REF!</v>
      </c>
    </row>
    <row r="44" spans="1:9" s="44" customFormat="1" ht="63" x14ac:dyDescent="0.35">
      <c r="A44" s="86">
        <v>3</v>
      </c>
      <c r="B44" s="70" t="s">
        <v>155</v>
      </c>
      <c r="C44" s="70"/>
      <c r="D44" s="73">
        <v>1350000</v>
      </c>
      <c r="E44" s="217">
        <v>0</v>
      </c>
      <c r="F44" s="73">
        <f>D44</f>
        <v>1350000</v>
      </c>
      <c r="G44" s="72" t="s">
        <v>22</v>
      </c>
      <c r="H44" s="43"/>
      <c r="I44" s="10" t="e">
        <f t="shared" si="2"/>
        <v>#REF!</v>
      </c>
    </row>
    <row r="45" spans="1:9" s="44" customFormat="1" ht="42" x14ac:dyDescent="0.35">
      <c r="A45" s="87">
        <v>4</v>
      </c>
      <c r="B45" s="191" t="s">
        <v>151</v>
      </c>
      <c r="C45" s="70"/>
      <c r="D45" s="73">
        <v>7000000</v>
      </c>
      <c r="E45" s="217">
        <v>0</v>
      </c>
      <c r="F45" s="73">
        <f>D45</f>
        <v>7000000</v>
      </c>
      <c r="G45" s="72" t="s">
        <v>41</v>
      </c>
      <c r="H45" s="43"/>
      <c r="I45" s="10" t="e">
        <f>#REF!</f>
        <v>#REF!</v>
      </c>
    </row>
    <row r="46" spans="1:9" s="44" customFormat="1" x14ac:dyDescent="0.35">
      <c r="A46" s="87">
        <v>5</v>
      </c>
      <c r="B46" s="192" t="s">
        <v>152</v>
      </c>
      <c r="C46" s="192"/>
      <c r="D46" s="71">
        <f>E46+F46</f>
        <v>1060000</v>
      </c>
      <c r="E46" s="217">
        <v>0</v>
      </c>
      <c r="F46" s="71">
        <v>1060000</v>
      </c>
      <c r="G46" s="72" t="s">
        <v>41</v>
      </c>
      <c r="H46" s="43"/>
      <c r="I46" s="10" t="e">
        <f>#REF!</f>
        <v>#REF!</v>
      </c>
    </row>
    <row r="47" spans="1:9" s="44" customFormat="1" ht="42" x14ac:dyDescent="0.35">
      <c r="A47" s="86">
        <v>6</v>
      </c>
      <c r="B47" s="79" t="s">
        <v>153</v>
      </c>
      <c r="C47" s="79"/>
      <c r="D47" s="76">
        <f>E47+F47</f>
        <v>9000000</v>
      </c>
      <c r="E47" s="218">
        <v>0</v>
      </c>
      <c r="F47" s="71">
        <v>9000000</v>
      </c>
      <c r="G47" s="72" t="s">
        <v>29</v>
      </c>
      <c r="H47" s="43"/>
      <c r="I47" s="10" t="e">
        <f>#REF!</f>
        <v>#REF!</v>
      </c>
    </row>
    <row r="48" spans="1:9" s="44" customFormat="1" ht="42" x14ac:dyDescent="0.35">
      <c r="A48" s="86">
        <v>7</v>
      </c>
      <c r="B48" s="79" t="s">
        <v>154</v>
      </c>
      <c r="C48" s="79"/>
      <c r="D48" s="71">
        <f>E48+F48</f>
        <v>7000000</v>
      </c>
      <c r="E48" s="217">
        <v>0</v>
      </c>
      <c r="F48" s="71">
        <v>7000000</v>
      </c>
      <c r="G48" s="77" t="s">
        <v>29</v>
      </c>
      <c r="H48" s="43"/>
      <c r="I48" s="10" t="e">
        <f t="shared" si="2"/>
        <v>#REF!</v>
      </c>
    </row>
    <row r="49" spans="1:9" s="44" customFormat="1" x14ac:dyDescent="0.35">
      <c r="A49" s="89"/>
      <c r="B49" s="90" t="s">
        <v>106</v>
      </c>
      <c r="C49" s="90"/>
      <c r="D49" s="91">
        <f>SUM(D51:D53)</f>
        <v>1198400</v>
      </c>
      <c r="E49" s="219">
        <f>E51+E52+E53</f>
        <v>1198400</v>
      </c>
      <c r="F49" s="91">
        <v>0</v>
      </c>
      <c r="G49" s="92"/>
      <c r="H49" s="43"/>
      <c r="I49" s="10" t="e">
        <f t="shared" si="2"/>
        <v>#REF!</v>
      </c>
    </row>
    <row r="50" spans="1:9" s="44" customFormat="1" x14ac:dyDescent="0.35">
      <c r="A50" s="93"/>
      <c r="B50" s="94" t="s">
        <v>39</v>
      </c>
      <c r="C50" s="94"/>
      <c r="D50" s="84"/>
      <c r="E50" s="216"/>
      <c r="F50" s="84"/>
      <c r="G50" s="85"/>
      <c r="H50" s="43"/>
      <c r="I50" s="10" t="e">
        <f t="shared" si="2"/>
        <v>#REF!</v>
      </c>
    </row>
    <row r="51" spans="1:9" s="44" customFormat="1" ht="31.5" x14ac:dyDescent="0.35">
      <c r="A51" s="95">
        <v>1</v>
      </c>
      <c r="B51" s="88" t="s">
        <v>42</v>
      </c>
      <c r="C51" s="88"/>
      <c r="D51" s="73">
        <f>E51+F51</f>
        <v>298300</v>
      </c>
      <c r="E51" s="217">
        <v>298300</v>
      </c>
      <c r="F51" s="73">
        <v>0</v>
      </c>
      <c r="G51" s="42" t="s">
        <v>43</v>
      </c>
      <c r="H51" s="43"/>
      <c r="I51" s="10" t="e">
        <f t="shared" si="2"/>
        <v>#REF!</v>
      </c>
    </row>
    <row r="52" spans="1:9" s="44" customFormat="1" ht="31.5" x14ac:dyDescent="0.35">
      <c r="A52" s="96">
        <v>2</v>
      </c>
      <c r="B52" s="70" t="s">
        <v>44</v>
      </c>
      <c r="C52" s="70"/>
      <c r="D52" s="73">
        <f>E52+F52</f>
        <v>296700</v>
      </c>
      <c r="E52" s="217">
        <v>296700</v>
      </c>
      <c r="F52" s="73">
        <v>0</v>
      </c>
      <c r="G52" s="97" t="s">
        <v>43</v>
      </c>
      <c r="H52" s="43"/>
      <c r="I52" s="10" t="e">
        <f t="shared" si="2"/>
        <v>#REF!</v>
      </c>
    </row>
    <row r="53" spans="1:9" s="44" customFormat="1" ht="31.5" x14ac:dyDescent="0.35">
      <c r="A53" s="87">
        <v>3</v>
      </c>
      <c r="B53" s="70" t="s">
        <v>45</v>
      </c>
      <c r="C53" s="70"/>
      <c r="D53" s="73">
        <f>E53+F53</f>
        <v>603400</v>
      </c>
      <c r="E53" s="214">
        <v>603400</v>
      </c>
      <c r="F53" s="71">
        <v>0</v>
      </c>
      <c r="G53" s="42" t="s">
        <v>43</v>
      </c>
      <c r="H53" s="43"/>
      <c r="I53" s="10" t="e">
        <f t="shared" si="2"/>
        <v>#REF!</v>
      </c>
    </row>
    <row r="54" spans="1:9" s="101" customFormat="1" ht="24.75" customHeight="1" x14ac:dyDescent="0.35">
      <c r="A54" s="349" t="s">
        <v>46</v>
      </c>
      <c r="B54" s="350"/>
      <c r="C54" s="199"/>
      <c r="D54" s="98">
        <f>D56+D80+D83+D90</f>
        <v>36571300</v>
      </c>
      <c r="E54" s="98">
        <f>E56+E80+E83+E90</f>
        <v>10758300</v>
      </c>
      <c r="F54" s="98">
        <f>F56+F80+F83+F90</f>
        <v>25813000</v>
      </c>
      <c r="G54" s="99"/>
      <c r="H54" s="100"/>
      <c r="I54" s="10" t="e">
        <f t="shared" si="2"/>
        <v>#REF!</v>
      </c>
    </row>
    <row r="55" spans="1:9" s="105" customFormat="1" x14ac:dyDescent="0.35">
      <c r="A55" s="329" t="s">
        <v>47</v>
      </c>
      <c r="B55" s="330"/>
      <c r="C55" s="201"/>
      <c r="D55" s="102"/>
      <c r="E55" s="102"/>
      <c r="F55" s="102"/>
      <c r="G55" s="103"/>
      <c r="H55" s="104"/>
      <c r="I55" s="10" t="e">
        <f t="shared" si="2"/>
        <v>#REF!</v>
      </c>
    </row>
    <row r="56" spans="1:9" s="105" customFormat="1" x14ac:dyDescent="0.35">
      <c r="A56" s="200"/>
      <c r="B56" s="107" t="s">
        <v>48</v>
      </c>
      <c r="C56" s="107"/>
      <c r="D56" s="102">
        <f>D58+D59+D63+D71</f>
        <v>31572800</v>
      </c>
      <c r="E56" s="102">
        <f>E58+E59+E63+E71</f>
        <v>5759800</v>
      </c>
      <c r="F56" s="102">
        <f>F58+F59+F63+F71</f>
        <v>25813000</v>
      </c>
      <c r="G56" s="103"/>
      <c r="H56" s="104"/>
      <c r="I56" s="10" t="e">
        <f t="shared" si="2"/>
        <v>#REF!</v>
      </c>
    </row>
    <row r="57" spans="1:9" s="105" customFormat="1" x14ac:dyDescent="0.35">
      <c r="A57" s="108"/>
      <c r="B57" s="109" t="s">
        <v>49</v>
      </c>
      <c r="C57" s="109"/>
      <c r="D57" s="110"/>
      <c r="E57" s="110"/>
      <c r="F57" s="110"/>
      <c r="G57" s="111"/>
      <c r="H57" s="104"/>
      <c r="I57" s="10" t="e">
        <f t="shared" si="2"/>
        <v>#REF!</v>
      </c>
    </row>
    <row r="58" spans="1:9" s="105" customFormat="1" x14ac:dyDescent="0.35">
      <c r="A58" s="87">
        <v>1</v>
      </c>
      <c r="B58" s="112" t="s">
        <v>50</v>
      </c>
      <c r="C58" s="112"/>
      <c r="D58" s="113">
        <f>E58+F58</f>
        <v>698340</v>
      </c>
      <c r="E58" s="113">
        <v>698340</v>
      </c>
      <c r="F58" s="113">
        <v>0</v>
      </c>
      <c r="G58" s="35" t="s">
        <v>51</v>
      </c>
      <c r="H58" s="104"/>
      <c r="I58" s="10" t="e">
        <f t="shared" si="2"/>
        <v>#REF!</v>
      </c>
    </row>
    <row r="59" spans="1:9" s="116" customFormat="1" ht="42" x14ac:dyDescent="0.35">
      <c r="A59" s="172">
        <v>2</v>
      </c>
      <c r="B59" s="173" t="s">
        <v>52</v>
      </c>
      <c r="C59" s="173"/>
      <c r="D59" s="174">
        <f>E59+F59</f>
        <v>15104370</v>
      </c>
      <c r="E59" s="174">
        <v>1354370</v>
      </c>
      <c r="F59" s="174">
        <v>13750000</v>
      </c>
      <c r="G59" s="175" t="s">
        <v>53</v>
      </c>
      <c r="H59" s="115"/>
      <c r="I59" s="10" t="e">
        <f t="shared" si="2"/>
        <v>#REF!</v>
      </c>
    </row>
    <row r="60" spans="1:9" s="116" customFormat="1" ht="31.5" x14ac:dyDescent="0.35">
      <c r="A60" s="176"/>
      <c r="B60" s="179" t="s">
        <v>109</v>
      </c>
      <c r="C60" s="179"/>
      <c r="D60" s="177"/>
      <c r="E60" s="177">
        <v>0</v>
      </c>
      <c r="F60" s="181">
        <v>1200000</v>
      </c>
      <c r="G60" s="178"/>
      <c r="H60" s="115"/>
      <c r="I60" s="10" t="e">
        <f t="shared" si="2"/>
        <v>#REF!</v>
      </c>
    </row>
    <row r="61" spans="1:9" s="116" customFormat="1" ht="31.5" x14ac:dyDescent="0.35">
      <c r="A61" s="176"/>
      <c r="B61" s="179" t="s">
        <v>107</v>
      </c>
      <c r="C61" s="179"/>
      <c r="D61" s="177"/>
      <c r="E61" s="177">
        <v>0</v>
      </c>
      <c r="F61" s="181">
        <v>900000</v>
      </c>
      <c r="G61" s="178"/>
      <c r="H61" s="115"/>
      <c r="I61" s="10" t="e">
        <f t="shared" si="2"/>
        <v>#REF!</v>
      </c>
    </row>
    <row r="62" spans="1:9" s="116" customFormat="1" ht="47.25" x14ac:dyDescent="0.35">
      <c r="A62" s="117"/>
      <c r="B62" s="180" t="s">
        <v>108</v>
      </c>
      <c r="C62" s="180"/>
      <c r="D62" s="119"/>
      <c r="E62" s="119">
        <v>0</v>
      </c>
      <c r="F62" s="182">
        <v>11650000</v>
      </c>
      <c r="G62" s="120"/>
      <c r="H62" s="115"/>
      <c r="I62" s="10" t="e">
        <f t="shared" si="2"/>
        <v>#REF!</v>
      </c>
    </row>
    <row r="63" spans="1:9" s="116" customFormat="1" ht="63" x14ac:dyDescent="0.35">
      <c r="A63" s="187">
        <v>3</v>
      </c>
      <c r="B63" s="173" t="s">
        <v>55</v>
      </c>
      <c r="C63" s="173"/>
      <c r="D63" s="174">
        <f>E63+F63</f>
        <v>11036590</v>
      </c>
      <c r="E63" s="174">
        <v>1025590</v>
      </c>
      <c r="F63" s="174">
        <v>10011000</v>
      </c>
      <c r="G63" s="175" t="s">
        <v>53</v>
      </c>
      <c r="H63" s="115"/>
      <c r="I63" s="10" t="e">
        <f>#REF!</f>
        <v>#REF!</v>
      </c>
    </row>
    <row r="64" spans="1:9" s="116" customFormat="1" ht="31.5" x14ac:dyDescent="0.35">
      <c r="A64" s="188"/>
      <c r="B64" s="185" t="s">
        <v>110</v>
      </c>
      <c r="C64" s="185"/>
      <c r="D64" s="189"/>
      <c r="E64" s="189"/>
      <c r="F64" s="186">
        <v>6651000</v>
      </c>
      <c r="G64" s="190"/>
      <c r="H64" s="115"/>
      <c r="I64" s="10" t="e">
        <f t="shared" si="2"/>
        <v>#REF!</v>
      </c>
    </row>
    <row r="65" spans="1:9" s="116" customFormat="1" ht="31.5" x14ac:dyDescent="0.35">
      <c r="A65" s="176"/>
      <c r="B65" s="179" t="s">
        <v>111</v>
      </c>
      <c r="C65" s="179"/>
      <c r="D65" s="177"/>
      <c r="E65" s="177"/>
      <c r="F65" s="181">
        <v>260000</v>
      </c>
      <c r="G65" s="178"/>
      <c r="H65" s="115"/>
      <c r="I65" s="10" t="e">
        <f t="shared" si="2"/>
        <v>#REF!</v>
      </c>
    </row>
    <row r="66" spans="1:9" s="116" customFormat="1" ht="31.5" x14ac:dyDescent="0.35">
      <c r="A66" s="176"/>
      <c r="B66" s="179" t="s">
        <v>112</v>
      </c>
      <c r="C66" s="179"/>
      <c r="D66" s="177"/>
      <c r="E66" s="177"/>
      <c r="F66" s="181">
        <v>400000</v>
      </c>
      <c r="G66" s="178"/>
      <c r="H66" s="115"/>
      <c r="I66" s="10"/>
    </row>
    <row r="67" spans="1:9" s="116" customFormat="1" ht="31.5" x14ac:dyDescent="0.35">
      <c r="A67" s="176"/>
      <c r="B67" s="179" t="s">
        <v>113</v>
      </c>
      <c r="C67" s="179"/>
      <c r="D67" s="177"/>
      <c r="E67" s="177"/>
      <c r="F67" s="181">
        <v>400000</v>
      </c>
      <c r="G67" s="178"/>
      <c r="H67" s="115"/>
      <c r="I67" s="10"/>
    </row>
    <row r="68" spans="1:9" s="116" customFormat="1" ht="31.5" x14ac:dyDescent="0.35">
      <c r="A68" s="176"/>
      <c r="B68" s="179" t="s">
        <v>157</v>
      </c>
      <c r="C68" s="179"/>
      <c r="D68" s="177"/>
      <c r="E68" s="177"/>
      <c r="F68" s="181">
        <v>600000</v>
      </c>
      <c r="G68" s="178"/>
      <c r="H68" s="115"/>
      <c r="I68" s="10"/>
    </row>
    <row r="69" spans="1:9" s="116" customFormat="1" ht="47.25" x14ac:dyDescent="0.35">
      <c r="A69" s="176"/>
      <c r="B69" s="179" t="s">
        <v>114</v>
      </c>
      <c r="C69" s="179"/>
      <c r="D69" s="177"/>
      <c r="E69" s="177"/>
      <c r="F69" s="181">
        <v>1200000</v>
      </c>
      <c r="G69" s="178"/>
      <c r="H69" s="115"/>
      <c r="I69" s="10"/>
    </row>
    <row r="70" spans="1:9" s="116" customFormat="1" ht="31.5" x14ac:dyDescent="0.35">
      <c r="A70" s="117"/>
      <c r="B70" s="180" t="s">
        <v>115</v>
      </c>
      <c r="C70" s="180"/>
      <c r="D70" s="119"/>
      <c r="E70" s="119"/>
      <c r="F70" s="182">
        <v>500000</v>
      </c>
      <c r="G70" s="120"/>
      <c r="H70" s="115"/>
      <c r="I70" s="10" t="e">
        <f>I65</f>
        <v>#REF!</v>
      </c>
    </row>
    <row r="71" spans="1:9" s="116" customFormat="1" ht="63" x14ac:dyDescent="0.35">
      <c r="A71" s="187">
        <v>4</v>
      </c>
      <c r="B71" s="173" t="s">
        <v>156</v>
      </c>
      <c r="C71" s="173"/>
      <c r="D71" s="174">
        <f>E71+F71</f>
        <v>4733500</v>
      </c>
      <c r="E71" s="174">
        <v>2681500</v>
      </c>
      <c r="F71" s="174">
        <v>2052000</v>
      </c>
      <c r="G71" s="175" t="s">
        <v>53</v>
      </c>
      <c r="H71" s="115"/>
      <c r="I71" s="10" t="e">
        <f>#REF!</f>
        <v>#REF!</v>
      </c>
    </row>
    <row r="72" spans="1:9" s="116" customFormat="1" ht="31.5" x14ac:dyDescent="0.35">
      <c r="A72" s="176"/>
      <c r="B72" s="179" t="s">
        <v>116</v>
      </c>
      <c r="C72" s="179"/>
      <c r="D72" s="177"/>
      <c r="E72" s="177"/>
      <c r="F72" s="181">
        <v>10000</v>
      </c>
      <c r="G72" s="178"/>
      <c r="H72" s="115"/>
      <c r="I72" s="10" t="e">
        <f t="shared" si="2"/>
        <v>#REF!</v>
      </c>
    </row>
    <row r="73" spans="1:9" s="116" customFormat="1" ht="47.25" x14ac:dyDescent="0.35">
      <c r="A73" s="193"/>
      <c r="B73" s="183" t="s">
        <v>117</v>
      </c>
      <c r="C73" s="183"/>
      <c r="D73" s="194"/>
      <c r="E73" s="194"/>
      <c r="F73" s="184">
        <v>648000</v>
      </c>
      <c r="G73" s="195"/>
      <c r="H73" s="115"/>
      <c r="I73" s="10" t="e">
        <f t="shared" si="2"/>
        <v>#REF!</v>
      </c>
    </row>
    <row r="74" spans="1:9" s="116" customFormat="1" ht="31.5" x14ac:dyDescent="0.35">
      <c r="A74" s="188"/>
      <c r="B74" s="185" t="s">
        <v>118</v>
      </c>
      <c r="C74" s="185"/>
      <c r="D74" s="189"/>
      <c r="E74" s="189"/>
      <c r="F74" s="186">
        <v>32000</v>
      </c>
      <c r="G74" s="190"/>
      <c r="H74" s="115"/>
      <c r="I74" s="10"/>
    </row>
    <row r="75" spans="1:9" s="116" customFormat="1" ht="31.5" x14ac:dyDescent="0.35">
      <c r="A75" s="176"/>
      <c r="B75" s="179" t="s">
        <v>119</v>
      </c>
      <c r="C75" s="179"/>
      <c r="D75" s="177"/>
      <c r="E75" s="177"/>
      <c r="F75" s="181">
        <v>10000</v>
      </c>
      <c r="G75" s="178"/>
      <c r="H75" s="115"/>
      <c r="I75" s="10"/>
    </row>
    <row r="76" spans="1:9" s="116" customFormat="1" ht="31.5" x14ac:dyDescent="0.35">
      <c r="A76" s="176"/>
      <c r="B76" s="179" t="s">
        <v>130</v>
      </c>
      <c r="C76" s="179"/>
      <c r="D76" s="177"/>
      <c r="E76" s="177"/>
      <c r="F76" s="181">
        <v>25000</v>
      </c>
      <c r="G76" s="178"/>
      <c r="H76" s="115"/>
      <c r="I76" s="10"/>
    </row>
    <row r="77" spans="1:9" s="116" customFormat="1" ht="31.5" x14ac:dyDescent="0.35">
      <c r="A77" s="176"/>
      <c r="B77" s="179" t="s">
        <v>120</v>
      </c>
      <c r="C77" s="179"/>
      <c r="D77" s="177"/>
      <c r="E77" s="177"/>
      <c r="F77" s="181">
        <v>423000</v>
      </c>
      <c r="G77" s="178"/>
      <c r="H77" s="115"/>
      <c r="I77" s="10"/>
    </row>
    <row r="78" spans="1:9" s="116" customFormat="1" ht="31.5" x14ac:dyDescent="0.35">
      <c r="A78" s="188"/>
      <c r="B78" s="185" t="s">
        <v>121</v>
      </c>
      <c r="C78" s="185"/>
      <c r="D78" s="189"/>
      <c r="E78" s="189"/>
      <c r="F78" s="186">
        <v>204000</v>
      </c>
      <c r="G78" s="190"/>
      <c r="H78" s="115"/>
      <c r="I78" s="10" t="e">
        <f>I73</f>
        <v>#REF!</v>
      </c>
    </row>
    <row r="79" spans="1:9" s="116" customFormat="1" ht="31.5" x14ac:dyDescent="0.35">
      <c r="A79" s="117"/>
      <c r="B79" s="180" t="s">
        <v>122</v>
      </c>
      <c r="C79" s="180"/>
      <c r="D79" s="119"/>
      <c r="E79" s="119"/>
      <c r="F79" s="182">
        <v>700000</v>
      </c>
      <c r="G79" s="120"/>
      <c r="H79" s="115"/>
      <c r="I79" s="10" t="e">
        <f>I78</f>
        <v>#REF!</v>
      </c>
    </row>
    <row r="80" spans="1:9" s="125" customFormat="1" ht="42" x14ac:dyDescent="0.35">
      <c r="A80" s="121"/>
      <c r="B80" s="107" t="s">
        <v>56</v>
      </c>
      <c r="C80" s="107"/>
      <c r="D80" s="122">
        <f>SUM(D82:D82)</f>
        <v>400000</v>
      </c>
      <c r="E80" s="122">
        <v>400000</v>
      </c>
      <c r="F80" s="122"/>
      <c r="G80" s="123"/>
      <c r="H80" s="124"/>
      <c r="I80" s="10" t="e">
        <f>I79</f>
        <v>#REF!</v>
      </c>
    </row>
    <row r="81" spans="1:9" s="125" customFormat="1" x14ac:dyDescent="0.35">
      <c r="A81" s="126"/>
      <c r="B81" s="127" t="s">
        <v>57</v>
      </c>
      <c r="C81" s="127"/>
      <c r="D81" s="128"/>
      <c r="E81" s="128"/>
      <c r="F81" s="128"/>
      <c r="G81" s="129"/>
      <c r="H81" s="124"/>
      <c r="I81" s="10" t="e">
        <f>I80</f>
        <v>#REF!</v>
      </c>
    </row>
    <row r="82" spans="1:9" s="105" customFormat="1" x14ac:dyDescent="0.35">
      <c r="A82" s="87">
        <v>2</v>
      </c>
      <c r="B82" s="70" t="s">
        <v>59</v>
      </c>
      <c r="C82" s="70"/>
      <c r="D82" s="56">
        <v>400000</v>
      </c>
      <c r="E82" s="34">
        <v>400000</v>
      </c>
      <c r="F82" s="56">
        <v>0</v>
      </c>
      <c r="G82" s="42" t="s">
        <v>18</v>
      </c>
      <c r="H82" s="104"/>
      <c r="I82" s="10" t="e">
        <f>#REF!</f>
        <v>#REF!</v>
      </c>
    </row>
    <row r="83" spans="1:9" s="132" customFormat="1" ht="45" customHeight="1" x14ac:dyDescent="0.35">
      <c r="A83" s="130"/>
      <c r="B83" s="107" t="s">
        <v>60</v>
      </c>
      <c r="C83" s="107"/>
      <c r="D83" s="102">
        <f>SUM(D85:D89)</f>
        <v>1898500</v>
      </c>
      <c r="E83" s="102">
        <f>SUM(E85:E89)</f>
        <v>1898500</v>
      </c>
      <c r="F83" s="102">
        <f>SUM(F85:F89)</f>
        <v>0</v>
      </c>
      <c r="G83" s="123"/>
      <c r="H83" s="131"/>
      <c r="I83" s="10" t="e">
        <f>#REF!</f>
        <v>#REF!</v>
      </c>
    </row>
    <row r="84" spans="1:9" s="132" customFormat="1" x14ac:dyDescent="0.35">
      <c r="A84" s="133"/>
      <c r="B84" s="109" t="s">
        <v>61</v>
      </c>
      <c r="C84" s="231"/>
      <c r="D84" s="134"/>
      <c r="E84" s="134"/>
      <c r="F84" s="134"/>
      <c r="G84" s="135"/>
      <c r="H84" s="131"/>
      <c r="I84" s="10" t="e">
        <f t="shared" ref="I84:I92" si="4">I83</f>
        <v>#REF!</v>
      </c>
    </row>
    <row r="85" spans="1:9" s="105" customFormat="1" x14ac:dyDescent="0.35">
      <c r="A85" s="136">
        <v>1</v>
      </c>
      <c r="B85" s="118" t="s">
        <v>62</v>
      </c>
      <c r="C85" s="118"/>
      <c r="D85" s="113">
        <f>E85+F85</f>
        <v>453350</v>
      </c>
      <c r="E85" s="113">
        <v>453350</v>
      </c>
      <c r="F85" s="113">
        <v>0</v>
      </c>
      <c r="G85" s="35" t="s">
        <v>58</v>
      </c>
      <c r="H85" s="104"/>
      <c r="I85" s="10" t="e">
        <f t="shared" si="4"/>
        <v>#REF!</v>
      </c>
    </row>
    <row r="86" spans="1:9" s="105" customFormat="1" ht="42" x14ac:dyDescent="0.35">
      <c r="A86" s="114">
        <v>2</v>
      </c>
      <c r="B86" s="112" t="s">
        <v>63</v>
      </c>
      <c r="C86" s="112"/>
      <c r="D86" s="113">
        <f t="shared" ref="D86:D99" si="5">E86+F86</f>
        <v>758450</v>
      </c>
      <c r="E86" s="113">
        <v>758450</v>
      </c>
      <c r="F86" s="113"/>
      <c r="G86" s="35" t="s">
        <v>58</v>
      </c>
      <c r="H86" s="104"/>
      <c r="I86" s="10" t="e">
        <f t="shared" si="4"/>
        <v>#REF!</v>
      </c>
    </row>
    <row r="87" spans="1:9" s="105" customFormat="1" x14ac:dyDescent="0.35">
      <c r="A87" s="114">
        <v>3</v>
      </c>
      <c r="B87" s="112" t="s">
        <v>64</v>
      </c>
      <c r="C87" s="112"/>
      <c r="D87" s="113">
        <f t="shared" si="5"/>
        <v>420000</v>
      </c>
      <c r="E87" s="113">
        <v>420000</v>
      </c>
      <c r="F87" s="113">
        <v>0</v>
      </c>
      <c r="G87" s="35" t="s">
        <v>58</v>
      </c>
      <c r="H87" s="104"/>
      <c r="I87" s="10" t="e">
        <f t="shared" si="4"/>
        <v>#REF!</v>
      </c>
    </row>
    <row r="88" spans="1:9" s="105" customFormat="1" x14ac:dyDescent="0.35">
      <c r="A88" s="114">
        <v>4</v>
      </c>
      <c r="B88" s="112" t="s">
        <v>65</v>
      </c>
      <c r="C88" s="112"/>
      <c r="D88" s="113">
        <f t="shared" si="5"/>
        <v>150300</v>
      </c>
      <c r="E88" s="113">
        <v>150300</v>
      </c>
      <c r="F88" s="113">
        <v>0</v>
      </c>
      <c r="G88" s="35" t="s">
        <v>51</v>
      </c>
      <c r="H88" s="104"/>
      <c r="I88" s="10" t="e">
        <f t="shared" si="4"/>
        <v>#REF!</v>
      </c>
    </row>
    <row r="89" spans="1:9" s="105" customFormat="1" x14ac:dyDescent="0.35">
      <c r="A89" s="114">
        <v>5</v>
      </c>
      <c r="B89" s="112" t="s">
        <v>66</v>
      </c>
      <c r="C89" s="112"/>
      <c r="D89" s="113">
        <f t="shared" si="5"/>
        <v>116400</v>
      </c>
      <c r="E89" s="113">
        <v>116400</v>
      </c>
      <c r="F89" s="113">
        <v>0</v>
      </c>
      <c r="G89" s="35" t="s">
        <v>20</v>
      </c>
      <c r="H89" s="104"/>
      <c r="I89" s="10" t="e">
        <f t="shared" si="4"/>
        <v>#REF!</v>
      </c>
    </row>
    <row r="90" spans="1:9" s="105" customFormat="1" x14ac:dyDescent="0.35">
      <c r="A90" s="137"/>
      <c r="B90" s="138" t="s">
        <v>67</v>
      </c>
      <c r="C90" s="138"/>
      <c r="D90" s="139">
        <f>SUM(D92:D92)</f>
        <v>2700000</v>
      </c>
      <c r="E90" s="139">
        <f>SUM(E92:E92)</f>
        <v>2700000</v>
      </c>
      <c r="F90" s="139"/>
      <c r="G90" s="103"/>
      <c r="H90" s="104"/>
      <c r="I90" s="10" t="e">
        <f t="shared" si="4"/>
        <v>#REF!</v>
      </c>
    </row>
    <row r="91" spans="1:9" s="105" customFormat="1" x14ac:dyDescent="0.35">
      <c r="A91" s="140"/>
      <c r="B91" s="141" t="s">
        <v>68</v>
      </c>
      <c r="C91" s="141"/>
      <c r="D91" s="113">
        <f t="shared" si="5"/>
        <v>0</v>
      </c>
      <c r="E91" s="142"/>
      <c r="F91" s="142"/>
      <c r="G91" s="111"/>
      <c r="H91" s="104"/>
      <c r="I91" s="10" t="e">
        <f t="shared" si="4"/>
        <v>#REF!</v>
      </c>
    </row>
    <row r="92" spans="1:9" s="105" customFormat="1" ht="42" x14ac:dyDescent="0.35">
      <c r="A92" s="136">
        <v>1</v>
      </c>
      <c r="B92" s="118" t="s">
        <v>69</v>
      </c>
      <c r="C92" s="118"/>
      <c r="D92" s="113">
        <f t="shared" si="5"/>
        <v>2700000</v>
      </c>
      <c r="E92" s="143">
        <v>2700000</v>
      </c>
      <c r="F92" s="143">
        <v>0</v>
      </c>
      <c r="G92" s="120" t="s">
        <v>70</v>
      </c>
      <c r="H92" s="104"/>
      <c r="I92" s="10" t="e">
        <f t="shared" si="4"/>
        <v>#REF!</v>
      </c>
    </row>
    <row r="93" spans="1:9" s="101" customFormat="1" x14ac:dyDescent="0.35">
      <c r="A93" s="351" t="s">
        <v>71</v>
      </c>
      <c r="B93" s="352"/>
      <c r="C93" s="202"/>
      <c r="D93" s="144">
        <f>+D95+D98</f>
        <v>10200000</v>
      </c>
      <c r="E93" s="144">
        <f>+E95+E98</f>
        <v>10200000</v>
      </c>
      <c r="F93" s="144">
        <f>+F95+F98</f>
        <v>0</v>
      </c>
      <c r="G93" s="145"/>
      <c r="H93" s="100"/>
      <c r="I93" s="10" t="e">
        <f>#REF!</f>
        <v>#REF!</v>
      </c>
    </row>
    <row r="94" spans="1:9" s="149" customFormat="1" x14ac:dyDescent="0.35">
      <c r="A94" s="360" t="s">
        <v>72</v>
      </c>
      <c r="B94" s="361"/>
      <c r="C94" s="204"/>
      <c r="D94" s="147">
        <f t="shared" si="5"/>
        <v>0</v>
      </c>
      <c r="E94" s="220"/>
      <c r="F94" s="146"/>
      <c r="G94" s="148"/>
      <c r="H94" s="1"/>
      <c r="I94" s="10" t="e">
        <f t="shared" ref="I94:I115" si="6">I93</f>
        <v>#REF!</v>
      </c>
    </row>
    <row r="95" spans="1:9" s="44" customFormat="1" x14ac:dyDescent="0.35">
      <c r="A95" s="150"/>
      <c r="B95" s="151" t="s">
        <v>132</v>
      </c>
      <c r="C95" s="151"/>
      <c r="D95" s="147">
        <f>E95+F95</f>
        <v>600000</v>
      </c>
      <c r="E95" s="221">
        <f>E97</f>
        <v>600000</v>
      </c>
      <c r="F95" s="152">
        <v>0</v>
      </c>
      <c r="G95" s="153"/>
      <c r="H95" s="43"/>
      <c r="I95" s="10" t="e">
        <f>#REF!</f>
        <v>#REF!</v>
      </c>
    </row>
    <row r="96" spans="1:9" s="62" customFormat="1" x14ac:dyDescent="0.35">
      <c r="A96" s="93"/>
      <c r="B96" s="94" t="s">
        <v>73</v>
      </c>
      <c r="C96" s="94"/>
      <c r="D96" s="147">
        <f t="shared" si="5"/>
        <v>0</v>
      </c>
      <c r="E96" s="213"/>
      <c r="F96" s="63"/>
      <c r="G96" s="154"/>
      <c r="H96" s="61"/>
      <c r="I96" s="10" t="e">
        <f t="shared" si="6"/>
        <v>#REF!</v>
      </c>
    </row>
    <row r="97" spans="1:9" s="44" customFormat="1" x14ac:dyDescent="0.35">
      <c r="A97" s="86">
        <v>1</v>
      </c>
      <c r="B97" s="155" t="s">
        <v>74</v>
      </c>
      <c r="C97" s="155"/>
      <c r="D97" s="113">
        <f>E97+F97</f>
        <v>600000</v>
      </c>
      <c r="E97" s="113">
        <v>600000</v>
      </c>
      <c r="F97" s="113">
        <v>0</v>
      </c>
      <c r="G97" s="97" t="s">
        <v>75</v>
      </c>
      <c r="H97" s="43"/>
      <c r="I97" s="10" t="e">
        <f t="shared" si="6"/>
        <v>#REF!</v>
      </c>
    </row>
    <row r="98" spans="1:9" s="62" customFormat="1" ht="31.5" customHeight="1" x14ac:dyDescent="0.35">
      <c r="A98" s="156"/>
      <c r="B98" s="157" t="s">
        <v>133</v>
      </c>
      <c r="C98" s="157"/>
      <c r="D98" s="158">
        <f>SUM(D100:D115)</f>
        <v>9600000</v>
      </c>
      <c r="E98" s="222">
        <f>SUM(E100:E115)</f>
        <v>9600000</v>
      </c>
      <c r="F98" s="158">
        <f>SUM(F100:F115)</f>
        <v>0</v>
      </c>
      <c r="G98" s="159"/>
      <c r="H98" s="61"/>
      <c r="I98" s="10" t="e">
        <f t="shared" si="6"/>
        <v>#REF!</v>
      </c>
    </row>
    <row r="99" spans="1:9" s="62" customFormat="1" x14ac:dyDescent="0.35">
      <c r="A99" s="160"/>
      <c r="B99" s="161" t="s">
        <v>76</v>
      </c>
      <c r="C99" s="161"/>
      <c r="D99" s="147">
        <f t="shared" si="5"/>
        <v>0</v>
      </c>
      <c r="E99" s="223"/>
      <c r="F99" s="162"/>
      <c r="G99" s="154"/>
      <c r="H99" s="61"/>
      <c r="I99" s="10" t="e">
        <f t="shared" si="6"/>
        <v>#REF!</v>
      </c>
    </row>
    <row r="100" spans="1:9" s="44" customFormat="1" ht="34.5" x14ac:dyDescent="0.35">
      <c r="A100" s="87">
        <v>1</v>
      </c>
      <c r="B100" s="163" t="s">
        <v>77</v>
      </c>
      <c r="C100" s="163"/>
      <c r="D100" s="113">
        <f>E100+F100</f>
        <v>500000</v>
      </c>
      <c r="E100" s="218">
        <v>500000</v>
      </c>
      <c r="F100" s="75">
        <v>0</v>
      </c>
      <c r="G100" s="164" t="s">
        <v>78</v>
      </c>
      <c r="H100" s="43"/>
      <c r="I100" s="10" t="e">
        <f t="shared" si="6"/>
        <v>#REF!</v>
      </c>
    </row>
    <row r="101" spans="1:9" s="44" customFormat="1" x14ac:dyDescent="0.35">
      <c r="A101" s="87">
        <v>2</v>
      </c>
      <c r="B101" s="165" t="s">
        <v>79</v>
      </c>
      <c r="C101" s="165"/>
      <c r="D101" s="113">
        <f t="shared" ref="D101:D115" si="7">E101+F101</f>
        <v>400000</v>
      </c>
      <c r="E101" s="218">
        <v>400000</v>
      </c>
      <c r="F101" s="75">
        <v>0</v>
      </c>
      <c r="G101" s="166" t="s">
        <v>80</v>
      </c>
      <c r="H101" s="43"/>
      <c r="I101" s="10" t="e">
        <f t="shared" si="6"/>
        <v>#REF!</v>
      </c>
    </row>
    <row r="102" spans="1:9" s="44" customFormat="1" x14ac:dyDescent="0.35">
      <c r="A102" s="87">
        <v>3</v>
      </c>
      <c r="B102" s="163" t="s">
        <v>81</v>
      </c>
      <c r="C102" s="163"/>
      <c r="D102" s="113">
        <f t="shared" si="7"/>
        <v>500000</v>
      </c>
      <c r="E102" s="218">
        <v>500000</v>
      </c>
      <c r="F102" s="75">
        <v>0</v>
      </c>
      <c r="G102" s="166" t="s">
        <v>82</v>
      </c>
      <c r="H102" s="43"/>
      <c r="I102" s="10" t="e">
        <f t="shared" si="6"/>
        <v>#REF!</v>
      </c>
    </row>
    <row r="103" spans="1:9" s="44" customFormat="1" x14ac:dyDescent="0.35">
      <c r="A103" s="87">
        <v>4</v>
      </c>
      <c r="B103" s="163" t="s">
        <v>83</v>
      </c>
      <c r="C103" s="163"/>
      <c r="D103" s="113">
        <f t="shared" si="7"/>
        <v>500000</v>
      </c>
      <c r="E103" s="218">
        <v>500000</v>
      </c>
      <c r="F103" s="75">
        <v>0</v>
      </c>
      <c r="G103" s="164" t="s">
        <v>84</v>
      </c>
      <c r="H103" s="43"/>
      <c r="I103" s="10" t="e">
        <f t="shared" si="6"/>
        <v>#REF!</v>
      </c>
    </row>
    <row r="104" spans="1:9" s="44" customFormat="1" x14ac:dyDescent="0.35">
      <c r="A104" s="87">
        <v>5</v>
      </c>
      <c r="B104" s="165" t="s">
        <v>85</v>
      </c>
      <c r="C104" s="165"/>
      <c r="D104" s="113">
        <f t="shared" si="7"/>
        <v>500000</v>
      </c>
      <c r="E104" s="218">
        <v>500000</v>
      </c>
      <c r="F104" s="75">
        <v>0</v>
      </c>
      <c r="G104" s="166" t="s">
        <v>84</v>
      </c>
      <c r="H104" s="43"/>
      <c r="I104" s="10" t="e">
        <f t="shared" si="6"/>
        <v>#REF!</v>
      </c>
    </row>
    <row r="105" spans="1:9" s="44" customFormat="1" x14ac:dyDescent="0.35">
      <c r="A105" s="87">
        <v>6</v>
      </c>
      <c r="B105" s="163" t="s">
        <v>123</v>
      </c>
      <c r="C105" s="163"/>
      <c r="D105" s="113">
        <f t="shared" si="7"/>
        <v>500000</v>
      </c>
      <c r="E105" s="218">
        <v>500000</v>
      </c>
      <c r="F105" s="75">
        <v>0</v>
      </c>
      <c r="G105" s="166" t="s">
        <v>86</v>
      </c>
      <c r="H105" s="43"/>
      <c r="I105" s="10" t="e">
        <f t="shared" si="6"/>
        <v>#REF!</v>
      </c>
    </row>
    <row r="106" spans="1:9" s="15" customFormat="1" x14ac:dyDescent="0.35">
      <c r="A106" s="87">
        <v>7</v>
      </c>
      <c r="B106" s="167" t="s">
        <v>87</v>
      </c>
      <c r="C106" s="167"/>
      <c r="D106" s="113">
        <f t="shared" si="7"/>
        <v>1400000</v>
      </c>
      <c r="E106" s="218">
        <v>1400000</v>
      </c>
      <c r="F106" s="75">
        <v>0</v>
      </c>
      <c r="G106" s="226" t="s">
        <v>54</v>
      </c>
      <c r="H106" s="14"/>
      <c r="I106" s="10" t="e">
        <f t="shared" si="6"/>
        <v>#REF!</v>
      </c>
    </row>
    <row r="107" spans="1:9" s="44" customFormat="1" x14ac:dyDescent="0.35">
      <c r="A107" s="87">
        <v>8</v>
      </c>
      <c r="B107" s="163" t="s">
        <v>88</v>
      </c>
      <c r="C107" s="163"/>
      <c r="D107" s="113">
        <f t="shared" si="7"/>
        <v>500000</v>
      </c>
      <c r="E107" s="218">
        <v>500000</v>
      </c>
      <c r="F107" s="75">
        <v>0</v>
      </c>
      <c r="G107" s="164" t="s">
        <v>89</v>
      </c>
      <c r="H107" s="43"/>
      <c r="I107" s="10" t="e">
        <f t="shared" si="6"/>
        <v>#REF!</v>
      </c>
    </row>
    <row r="108" spans="1:9" s="44" customFormat="1" x14ac:dyDescent="0.35">
      <c r="A108" s="87">
        <v>9</v>
      </c>
      <c r="B108" s="163" t="s">
        <v>90</v>
      </c>
      <c r="C108" s="163"/>
      <c r="D108" s="113">
        <f t="shared" si="7"/>
        <v>500000</v>
      </c>
      <c r="E108" s="218">
        <v>500000</v>
      </c>
      <c r="F108" s="75">
        <v>0</v>
      </c>
      <c r="G108" s="164" t="s">
        <v>80</v>
      </c>
      <c r="H108" s="43"/>
      <c r="I108" s="10" t="e">
        <f t="shared" si="6"/>
        <v>#REF!</v>
      </c>
    </row>
    <row r="109" spans="1:9" s="44" customFormat="1" x14ac:dyDescent="0.35">
      <c r="A109" s="87">
        <v>10</v>
      </c>
      <c r="B109" s="163" t="s">
        <v>91</v>
      </c>
      <c r="C109" s="163"/>
      <c r="D109" s="113">
        <f t="shared" si="7"/>
        <v>1000000</v>
      </c>
      <c r="E109" s="218">
        <v>1000000</v>
      </c>
      <c r="F109" s="75">
        <v>0</v>
      </c>
      <c r="G109" s="164" t="s">
        <v>92</v>
      </c>
      <c r="H109" s="43"/>
      <c r="I109" s="10" t="e">
        <f>#REF!</f>
        <v>#REF!</v>
      </c>
    </row>
    <row r="110" spans="1:9" s="44" customFormat="1" x14ac:dyDescent="0.35">
      <c r="A110" s="87">
        <v>11</v>
      </c>
      <c r="B110" s="163" t="s">
        <v>93</v>
      </c>
      <c r="C110" s="163"/>
      <c r="D110" s="113">
        <f t="shared" si="7"/>
        <v>500000</v>
      </c>
      <c r="E110" s="218">
        <v>500000</v>
      </c>
      <c r="F110" s="75">
        <v>0</v>
      </c>
      <c r="G110" s="166" t="s">
        <v>94</v>
      </c>
      <c r="H110" s="43"/>
      <c r="I110" s="10" t="e">
        <f t="shared" si="6"/>
        <v>#REF!</v>
      </c>
    </row>
    <row r="111" spans="1:9" s="44" customFormat="1" x14ac:dyDescent="0.35">
      <c r="A111" s="87">
        <v>12</v>
      </c>
      <c r="B111" s="163" t="s">
        <v>95</v>
      </c>
      <c r="C111" s="163"/>
      <c r="D111" s="113">
        <f t="shared" si="7"/>
        <v>500000</v>
      </c>
      <c r="E111" s="218">
        <v>500000</v>
      </c>
      <c r="F111" s="75">
        <v>0</v>
      </c>
      <c r="G111" s="164" t="s">
        <v>96</v>
      </c>
      <c r="H111" s="43"/>
      <c r="I111" s="10" t="e">
        <f t="shared" si="6"/>
        <v>#REF!</v>
      </c>
    </row>
    <row r="112" spans="1:9" s="44" customFormat="1" x14ac:dyDescent="0.35">
      <c r="A112" s="87">
        <v>13</v>
      </c>
      <c r="B112" s="163" t="s">
        <v>97</v>
      </c>
      <c r="C112" s="163"/>
      <c r="D112" s="113">
        <f t="shared" si="7"/>
        <v>500000</v>
      </c>
      <c r="E112" s="218">
        <v>500000</v>
      </c>
      <c r="F112" s="75">
        <v>0</v>
      </c>
      <c r="G112" s="164" t="s">
        <v>92</v>
      </c>
      <c r="H112" s="43"/>
      <c r="I112" s="10" t="e">
        <f t="shared" si="6"/>
        <v>#REF!</v>
      </c>
    </row>
    <row r="113" spans="1:9" s="44" customFormat="1" x14ac:dyDescent="0.35">
      <c r="A113" s="87">
        <v>14</v>
      </c>
      <c r="B113" s="165" t="s">
        <v>98</v>
      </c>
      <c r="C113" s="165"/>
      <c r="D113" s="113">
        <f t="shared" si="7"/>
        <v>300000</v>
      </c>
      <c r="E113" s="218">
        <v>300000</v>
      </c>
      <c r="F113" s="75">
        <v>0</v>
      </c>
      <c r="G113" s="166" t="s">
        <v>99</v>
      </c>
      <c r="H113" s="43"/>
      <c r="I113" s="10" t="e">
        <f t="shared" si="6"/>
        <v>#REF!</v>
      </c>
    </row>
    <row r="114" spans="1:9" s="44" customFormat="1" x14ac:dyDescent="0.35">
      <c r="A114" s="87">
        <v>15</v>
      </c>
      <c r="B114" s="163" t="s">
        <v>100</v>
      </c>
      <c r="C114" s="163"/>
      <c r="D114" s="113">
        <f t="shared" si="7"/>
        <v>500000</v>
      </c>
      <c r="E114" s="218">
        <v>500000</v>
      </c>
      <c r="F114" s="75">
        <v>0</v>
      </c>
      <c r="G114" s="164" t="s">
        <v>82</v>
      </c>
      <c r="H114" s="43"/>
      <c r="I114" s="10" t="e">
        <f>#REF!</f>
        <v>#REF!</v>
      </c>
    </row>
    <row r="115" spans="1:9" s="44" customFormat="1" x14ac:dyDescent="0.35">
      <c r="A115" s="87">
        <v>16</v>
      </c>
      <c r="B115" s="163" t="s">
        <v>101</v>
      </c>
      <c r="C115" s="163"/>
      <c r="D115" s="113">
        <f t="shared" si="7"/>
        <v>1000000</v>
      </c>
      <c r="E115" s="218">
        <v>1000000</v>
      </c>
      <c r="F115" s="75">
        <v>0</v>
      </c>
      <c r="G115" s="164" t="s">
        <v>84</v>
      </c>
      <c r="H115" s="43"/>
      <c r="I115" s="10" t="e">
        <f t="shared" si="6"/>
        <v>#REF!</v>
      </c>
    </row>
    <row r="116" spans="1:9" s="44" customFormat="1" x14ac:dyDescent="0.35">
      <c r="A116" s="364" t="s">
        <v>102</v>
      </c>
      <c r="B116" s="364"/>
      <c r="C116" s="196"/>
      <c r="D116" s="168">
        <v>8000000</v>
      </c>
      <c r="E116" s="224">
        <f>D116</f>
        <v>8000000</v>
      </c>
      <c r="F116" s="168">
        <v>0</v>
      </c>
      <c r="G116" s="169"/>
      <c r="H116" s="43"/>
      <c r="I116" s="10"/>
    </row>
    <row r="117" spans="1:9" x14ac:dyDescent="0.35">
      <c r="A117" s="362" t="s">
        <v>6</v>
      </c>
      <c r="B117" s="363"/>
      <c r="C117" s="197"/>
      <c r="D117" s="7">
        <f>D6+D116</f>
        <v>196480100</v>
      </c>
      <c r="E117" s="207">
        <f>E6+E116</f>
        <v>34732700</v>
      </c>
      <c r="F117" s="7">
        <f>F6+F116</f>
        <v>161747400</v>
      </c>
      <c r="G117" s="8"/>
    </row>
  </sheetData>
  <autoFilter ref="A3:G117">
    <filterColumn colId="0" showButton="0"/>
    <filterColumn colId="3" showButton="0"/>
    <filterColumn colId="4" showButton="0"/>
    <filterColumn colId="5" showButton="0"/>
  </autoFilter>
  <mergeCells count="14">
    <mergeCell ref="A117:B117"/>
    <mergeCell ref="C3:C5"/>
    <mergeCell ref="A8:D8"/>
    <mergeCell ref="A54:B54"/>
    <mergeCell ref="A55:B55"/>
    <mergeCell ref="A93:B93"/>
    <mergeCell ref="A94:B94"/>
    <mergeCell ref="A116:B116"/>
    <mergeCell ref="A7:B7"/>
    <mergeCell ref="A1:G1"/>
    <mergeCell ref="A3:B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4" manualBreakCount="4">
    <brk id="31" max="5" man="1"/>
    <brk id="48" max="5" man="1"/>
    <brk id="73" max="5" man="1"/>
    <brk id="105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view="pageLayout" topLeftCell="A55" zoomScale="90" zoomScaleSheetLayoutView="100" zoomScalePageLayoutView="90" workbookViewId="0">
      <selection activeCell="B115" sqref="B115"/>
    </sheetView>
  </sheetViews>
  <sheetFormatPr defaultRowHeight="21" x14ac:dyDescent="0.35"/>
  <cols>
    <col min="1" max="1" width="3.75" style="3" customWidth="1"/>
    <col min="2" max="2" width="54.5" style="4" customWidth="1"/>
    <col min="3" max="3" width="12.25" style="2" bestFit="1" customWidth="1"/>
    <col min="4" max="4" width="11.125" style="225" bestFit="1" customWidth="1"/>
    <col min="5" max="5" width="12.25" style="2" bestFit="1" customWidth="1"/>
    <col min="6" max="6" width="20.375" style="315" bestFit="1" customWidth="1"/>
    <col min="7" max="7" width="14.5" style="2" hidden="1" customWidth="1"/>
    <col min="8" max="8" width="15.25" style="2" hidden="1" customWidth="1"/>
    <col min="9" max="9" width="11.875" style="3" bestFit="1" customWidth="1"/>
    <col min="10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1"/>
    </row>
    <row r="2" spans="1:9" x14ac:dyDescent="0.35">
      <c r="C2" s="5"/>
      <c r="D2" s="205"/>
      <c r="E2" s="367" t="s">
        <v>187</v>
      </c>
      <c r="F2" s="367"/>
    </row>
    <row r="3" spans="1:9" ht="21" customHeight="1" x14ac:dyDescent="0.35">
      <c r="A3" s="332" t="s">
        <v>1</v>
      </c>
      <c r="B3" s="333"/>
      <c r="C3" s="341" t="s">
        <v>131</v>
      </c>
      <c r="D3" s="342"/>
      <c r="E3" s="343"/>
      <c r="F3" s="365" t="s">
        <v>2</v>
      </c>
    </row>
    <row r="4" spans="1:9" x14ac:dyDescent="0.35">
      <c r="A4" s="334"/>
      <c r="B4" s="335"/>
      <c r="C4" s="344"/>
      <c r="D4" s="345"/>
      <c r="E4" s="346"/>
      <c r="F4" s="366"/>
    </row>
    <row r="5" spans="1:9" ht="27" customHeight="1" x14ac:dyDescent="0.35">
      <c r="A5" s="336"/>
      <c r="B5" s="337"/>
      <c r="C5" s="6" t="s">
        <v>3</v>
      </c>
      <c r="D5" s="206" t="s">
        <v>4</v>
      </c>
      <c r="E5" s="6" t="s">
        <v>5</v>
      </c>
      <c r="F5" s="290"/>
    </row>
    <row r="6" spans="1:9" s="11" customFormat="1" ht="26.25" customHeight="1" x14ac:dyDescent="0.35">
      <c r="A6" s="362" t="s">
        <v>6</v>
      </c>
      <c r="B6" s="363"/>
      <c r="C6" s="7">
        <f>C7+C54+C93</f>
        <v>188480100</v>
      </c>
      <c r="D6" s="207">
        <f>D7+D54+D93</f>
        <v>26732700</v>
      </c>
      <c r="E6" s="7">
        <f>E7+E54+E93</f>
        <v>161747400</v>
      </c>
      <c r="F6" s="291"/>
      <c r="G6" s="9">
        <v>193451600</v>
      </c>
      <c r="H6" s="10">
        <f>G6-C6</f>
        <v>4971500</v>
      </c>
      <c r="I6" s="9"/>
    </row>
    <row r="7" spans="1:9" s="15" customFormat="1" x14ac:dyDescent="0.35">
      <c r="A7" s="358" t="s">
        <v>124</v>
      </c>
      <c r="B7" s="359"/>
      <c r="C7" s="12">
        <f>C9+C16+C19+C40+C49</f>
        <v>141708800</v>
      </c>
      <c r="D7" s="12">
        <f>D9+D16+D19+D40+D49</f>
        <v>5774400</v>
      </c>
      <c r="E7" s="12">
        <f>E9+E16+E19+E40+E49</f>
        <v>135934400</v>
      </c>
      <c r="F7" s="292"/>
      <c r="G7" s="14"/>
      <c r="H7" s="10">
        <f>H6</f>
        <v>4971500</v>
      </c>
    </row>
    <row r="8" spans="1:9" s="11" customFormat="1" x14ac:dyDescent="0.35">
      <c r="A8" s="355" t="s">
        <v>7</v>
      </c>
      <c r="B8" s="356"/>
      <c r="C8" s="357"/>
      <c r="D8" s="208"/>
      <c r="E8" s="16"/>
      <c r="F8" s="293"/>
      <c r="G8" s="18"/>
      <c r="H8" s="10">
        <f>H7</f>
        <v>4971500</v>
      </c>
    </row>
    <row r="9" spans="1:9" s="11" customFormat="1" x14ac:dyDescent="0.35">
      <c r="A9" s="19"/>
      <c r="B9" s="20" t="s">
        <v>125</v>
      </c>
      <c r="C9" s="16">
        <f>SUM(C11:C15)</f>
        <v>2164000</v>
      </c>
      <c r="D9" s="208">
        <f>SUM(D11:D15)</f>
        <v>2164000</v>
      </c>
      <c r="E9" s="16">
        <f>SUM(E11:E15)</f>
        <v>0</v>
      </c>
      <c r="F9" s="294"/>
      <c r="G9" s="18"/>
      <c r="H9" s="10">
        <f>H8</f>
        <v>4971500</v>
      </c>
    </row>
    <row r="10" spans="1:9" s="11" customFormat="1" x14ac:dyDescent="0.35">
      <c r="A10" s="22"/>
      <c r="B10" s="23" t="s">
        <v>8</v>
      </c>
      <c r="C10" s="24"/>
      <c r="D10" s="209"/>
      <c r="E10" s="24"/>
      <c r="F10" s="295"/>
      <c r="G10" s="18"/>
      <c r="H10" s="10">
        <f t="shared" ref="H10:H18" si="0">H9</f>
        <v>4971500</v>
      </c>
    </row>
    <row r="11" spans="1:9" s="32" customFormat="1" x14ac:dyDescent="0.35">
      <c r="A11" s="26">
        <v>1</v>
      </c>
      <c r="B11" s="27" t="s">
        <v>9</v>
      </c>
      <c r="C11" s="28">
        <f t="shared" ref="C11:C15" si="1">D11+E11</f>
        <v>509000</v>
      </c>
      <c r="D11" s="28">
        <v>509000</v>
      </c>
      <c r="E11" s="28">
        <v>0</v>
      </c>
      <c r="F11" s="287" t="s">
        <v>189</v>
      </c>
      <c r="G11" s="30"/>
      <c r="H11" s="31">
        <f t="shared" si="0"/>
        <v>4971500</v>
      </c>
    </row>
    <row r="12" spans="1:9" s="37" customFormat="1" x14ac:dyDescent="0.35">
      <c r="A12" s="26">
        <v>2</v>
      </c>
      <c r="B12" s="33" t="s">
        <v>11</v>
      </c>
      <c r="C12" s="28">
        <f t="shared" si="1"/>
        <v>629000</v>
      </c>
      <c r="D12" s="34">
        <v>629000</v>
      </c>
      <c r="E12" s="34">
        <v>0</v>
      </c>
      <c r="F12" s="236" t="s">
        <v>12</v>
      </c>
      <c r="G12" s="36"/>
      <c r="H12" s="31">
        <f t="shared" si="0"/>
        <v>4971500</v>
      </c>
    </row>
    <row r="13" spans="1:9" s="37" customFormat="1" x14ac:dyDescent="0.35">
      <c r="A13" s="26">
        <v>3</v>
      </c>
      <c r="B13" s="33" t="s">
        <v>13</v>
      </c>
      <c r="C13" s="28">
        <f t="shared" si="1"/>
        <v>481000</v>
      </c>
      <c r="D13" s="34">
        <v>481000</v>
      </c>
      <c r="E13" s="34">
        <v>0</v>
      </c>
      <c r="F13" s="236" t="s">
        <v>14</v>
      </c>
      <c r="G13" s="36"/>
      <c r="H13" s="31" t="e">
        <f>#REF!</f>
        <v>#REF!</v>
      </c>
    </row>
    <row r="14" spans="1:9" s="32" customFormat="1" x14ac:dyDescent="0.35">
      <c r="A14" s="26">
        <v>4</v>
      </c>
      <c r="B14" s="33" t="s">
        <v>126</v>
      </c>
      <c r="C14" s="28">
        <f t="shared" si="1"/>
        <v>440000</v>
      </c>
      <c r="D14" s="28">
        <v>440000</v>
      </c>
      <c r="E14" s="28">
        <v>0</v>
      </c>
      <c r="F14" s="287" t="s">
        <v>15</v>
      </c>
      <c r="G14" s="30"/>
      <c r="H14" s="31" t="e">
        <f>#REF!</f>
        <v>#REF!</v>
      </c>
    </row>
    <row r="15" spans="1:9" s="32" customFormat="1" ht="34.5" x14ac:dyDescent="0.35">
      <c r="A15" s="26">
        <v>5</v>
      </c>
      <c r="B15" s="33" t="s">
        <v>16</v>
      </c>
      <c r="C15" s="28">
        <f t="shared" si="1"/>
        <v>105000</v>
      </c>
      <c r="D15" s="34">
        <v>105000</v>
      </c>
      <c r="E15" s="34">
        <v>0</v>
      </c>
      <c r="F15" s="236" t="s">
        <v>188</v>
      </c>
      <c r="G15" s="30"/>
      <c r="H15" s="31" t="e">
        <f t="shared" si="0"/>
        <v>#REF!</v>
      </c>
    </row>
    <row r="16" spans="1:9" s="39" customFormat="1" x14ac:dyDescent="0.35">
      <c r="A16" s="45"/>
      <c r="B16" s="46" t="s">
        <v>103</v>
      </c>
      <c r="C16" s="48">
        <f>SUM(C18)</f>
        <v>2412000</v>
      </c>
      <c r="D16" s="210">
        <f>D18</f>
        <v>2412000</v>
      </c>
      <c r="E16" s="47">
        <f>E18</f>
        <v>0</v>
      </c>
      <c r="F16" s="288"/>
      <c r="G16" s="38"/>
      <c r="H16" s="10" t="e">
        <f>#REF!</f>
        <v>#REF!</v>
      </c>
    </row>
    <row r="17" spans="1:8" s="39" customFormat="1" x14ac:dyDescent="0.35">
      <c r="A17" s="50"/>
      <c r="B17" s="51" t="s">
        <v>8</v>
      </c>
      <c r="C17" s="52"/>
      <c r="D17" s="211"/>
      <c r="E17" s="52"/>
      <c r="F17" s="289"/>
      <c r="G17" s="38"/>
      <c r="H17" s="10" t="e">
        <f t="shared" si="0"/>
        <v>#REF!</v>
      </c>
    </row>
    <row r="18" spans="1:8" s="44" customFormat="1" x14ac:dyDescent="0.35">
      <c r="A18" s="54">
        <v>1</v>
      </c>
      <c r="B18" s="55" t="s">
        <v>19</v>
      </c>
      <c r="C18" s="41">
        <f>D18+E18</f>
        <v>2412000</v>
      </c>
      <c r="D18" s="28">
        <v>2412000</v>
      </c>
      <c r="E18" s="41">
        <v>0</v>
      </c>
      <c r="F18" s="77" t="s">
        <v>20</v>
      </c>
      <c r="G18" s="43"/>
      <c r="H18" s="10" t="e">
        <f t="shared" si="0"/>
        <v>#REF!</v>
      </c>
    </row>
    <row r="19" spans="1:8" s="62" customFormat="1" x14ac:dyDescent="0.35">
      <c r="A19" s="58"/>
      <c r="B19" s="59" t="s">
        <v>104</v>
      </c>
      <c r="C19" s="66">
        <f>SUM(C21:C39)</f>
        <v>97215400</v>
      </c>
      <c r="D19" s="212">
        <f>SUM(D21:D39)</f>
        <v>0</v>
      </c>
      <c r="E19" s="66">
        <f>SUM(E21:E39)</f>
        <v>97215400</v>
      </c>
      <c r="F19" s="296"/>
      <c r="G19" s="61"/>
      <c r="H19" s="10" t="e">
        <f>#REF!</f>
        <v>#REF!</v>
      </c>
    </row>
    <row r="20" spans="1:8" s="62" customFormat="1" x14ac:dyDescent="0.35">
      <c r="A20" s="68"/>
      <c r="B20" s="69" t="s">
        <v>21</v>
      </c>
      <c r="C20" s="63"/>
      <c r="D20" s="213"/>
      <c r="E20" s="63"/>
      <c r="F20" s="297"/>
      <c r="G20" s="61"/>
      <c r="H20" s="10" t="e">
        <f t="shared" ref="H20:H48" si="2">H19</f>
        <v>#REF!</v>
      </c>
    </row>
    <row r="21" spans="1:8" s="44" customFormat="1" ht="42" x14ac:dyDescent="0.35">
      <c r="A21" s="40">
        <v>1</v>
      </c>
      <c r="B21" s="70" t="s">
        <v>134</v>
      </c>
      <c r="C21" s="71">
        <v>2316000</v>
      </c>
      <c r="D21" s="214">
        <v>0</v>
      </c>
      <c r="E21" s="71">
        <f>C21</f>
        <v>2316000</v>
      </c>
      <c r="F21" s="72" t="s">
        <v>163</v>
      </c>
      <c r="G21" s="43"/>
      <c r="H21" s="10" t="e">
        <f t="shared" si="2"/>
        <v>#REF!</v>
      </c>
    </row>
    <row r="22" spans="1:8" s="44" customFormat="1" ht="42" x14ac:dyDescent="0.35">
      <c r="A22" s="65">
        <v>2</v>
      </c>
      <c r="B22" s="70" t="s">
        <v>135</v>
      </c>
      <c r="C22" s="71">
        <f>D22+E22</f>
        <v>2640000</v>
      </c>
      <c r="D22" s="214">
        <v>0</v>
      </c>
      <c r="E22" s="71">
        <v>2640000</v>
      </c>
      <c r="F22" s="72" t="s">
        <v>23</v>
      </c>
      <c r="G22" s="43"/>
      <c r="H22" s="10" t="e">
        <f t="shared" si="2"/>
        <v>#REF!</v>
      </c>
    </row>
    <row r="23" spans="1:8" s="44" customFormat="1" ht="42" x14ac:dyDescent="0.35">
      <c r="A23" s="40">
        <v>3</v>
      </c>
      <c r="B23" s="70" t="s">
        <v>136</v>
      </c>
      <c r="C23" s="71">
        <f>D23+E23</f>
        <v>2500000</v>
      </c>
      <c r="D23" s="214">
        <v>0</v>
      </c>
      <c r="E23" s="71">
        <v>2500000</v>
      </c>
      <c r="F23" s="72" t="s">
        <v>24</v>
      </c>
      <c r="G23" s="43"/>
      <c r="H23" s="10" t="e">
        <f t="shared" si="2"/>
        <v>#REF!</v>
      </c>
    </row>
    <row r="24" spans="1:8" s="44" customFormat="1" ht="42" x14ac:dyDescent="0.35">
      <c r="A24" s="65">
        <v>4</v>
      </c>
      <c r="B24" s="70" t="s">
        <v>137</v>
      </c>
      <c r="C24" s="71">
        <v>14000000</v>
      </c>
      <c r="D24" s="214">
        <v>0</v>
      </c>
      <c r="E24" s="71">
        <f>C24</f>
        <v>14000000</v>
      </c>
      <c r="F24" s="72" t="s">
        <v>185</v>
      </c>
      <c r="G24" s="43"/>
      <c r="H24" s="10" t="e">
        <f t="shared" si="2"/>
        <v>#REF!</v>
      </c>
    </row>
    <row r="25" spans="1:8" s="44" customFormat="1" ht="63" x14ac:dyDescent="0.35">
      <c r="A25" s="40">
        <v>5</v>
      </c>
      <c r="B25" s="70" t="s">
        <v>138</v>
      </c>
      <c r="C25" s="71">
        <f>D25+E25</f>
        <v>2400000</v>
      </c>
      <c r="D25" s="214">
        <v>0</v>
      </c>
      <c r="E25" s="71">
        <v>2400000</v>
      </c>
      <c r="F25" s="72" t="s">
        <v>185</v>
      </c>
      <c r="G25" s="43"/>
      <c r="H25" s="10" t="e">
        <f t="shared" si="2"/>
        <v>#REF!</v>
      </c>
    </row>
    <row r="26" spans="1:8" s="44" customFormat="1" ht="42" x14ac:dyDescent="0.35">
      <c r="A26" s="65">
        <v>6</v>
      </c>
      <c r="B26" s="74" t="s">
        <v>139</v>
      </c>
      <c r="C26" s="71">
        <f>D26+E26</f>
        <v>1850000</v>
      </c>
      <c r="D26" s="214">
        <v>0</v>
      </c>
      <c r="E26" s="71">
        <v>1850000</v>
      </c>
      <c r="F26" s="77" t="s">
        <v>27</v>
      </c>
      <c r="G26" s="43"/>
      <c r="H26" s="10" t="e">
        <f t="shared" si="2"/>
        <v>#REF!</v>
      </c>
    </row>
    <row r="27" spans="1:8" s="44" customFormat="1" ht="42" x14ac:dyDescent="0.35">
      <c r="A27" s="40">
        <v>7</v>
      </c>
      <c r="B27" s="78" t="s">
        <v>140</v>
      </c>
      <c r="C27" s="71">
        <v>992000</v>
      </c>
      <c r="D27" s="214">
        <v>0</v>
      </c>
      <c r="E27" s="71">
        <f>C27</f>
        <v>992000</v>
      </c>
      <c r="F27" s="77" t="s">
        <v>28</v>
      </c>
      <c r="G27" s="43"/>
      <c r="H27" s="10" t="e">
        <f t="shared" si="2"/>
        <v>#REF!</v>
      </c>
    </row>
    <row r="28" spans="1:8" s="44" customFormat="1" ht="63" x14ac:dyDescent="0.35">
      <c r="A28" s="65">
        <v>8</v>
      </c>
      <c r="B28" s="74" t="s">
        <v>141</v>
      </c>
      <c r="C28" s="71">
        <f>D28+E28</f>
        <v>34625600</v>
      </c>
      <c r="D28" s="214">
        <v>0</v>
      </c>
      <c r="E28" s="71">
        <v>34625600</v>
      </c>
      <c r="F28" s="77" t="s">
        <v>160</v>
      </c>
      <c r="G28" s="43"/>
      <c r="H28" s="10" t="e">
        <f t="shared" si="2"/>
        <v>#REF!</v>
      </c>
    </row>
    <row r="29" spans="1:8" s="44" customFormat="1" ht="42" x14ac:dyDescent="0.35">
      <c r="A29" s="40">
        <v>9</v>
      </c>
      <c r="B29" s="78" t="s">
        <v>142</v>
      </c>
      <c r="C29" s="71">
        <f>D29+E29</f>
        <v>2054900</v>
      </c>
      <c r="D29" s="214">
        <v>0</v>
      </c>
      <c r="E29" s="71">
        <v>2054900</v>
      </c>
      <c r="F29" s="72" t="s">
        <v>164</v>
      </c>
      <c r="G29" s="43"/>
      <c r="H29" s="10" t="e">
        <f t="shared" si="2"/>
        <v>#REF!</v>
      </c>
    </row>
    <row r="30" spans="1:8" s="44" customFormat="1" ht="42" x14ac:dyDescent="0.35">
      <c r="A30" s="65">
        <v>10</v>
      </c>
      <c r="B30" s="78" t="s">
        <v>143</v>
      </c>
      <c r="C30" s="73">
        <v>2116700</v>
      </c>
      <c r="D30" s="214">
        <v>0</v>
      </c>
      <c r="E30" s="73">
        <f>C30</f>
        <v>2116700</v>
      </c>
      <c r="F30" s="72" t="s">
        <v>164</v>
      </c>
      <c r="G30" s="43"/>
      <c r="H30" s="10" t="e">
        <f>#REF!</f>
        <v>#REF!</v>
      </c>
    </row>
    <row r="31" spans="1:8" s="44" customFormat="1" ht="42" x14ac:dyDescent="0.35">
      <c r="A31" s="40">
        <v>11</v>
      </c>
      <c r="B31" s="78" t="s">
        <v>144</v>
      </c>
      <c r="C31" s="71">
        <f>D31+E31</f>
        <v>1200000</v>
      </c>
      <c r="D31" s="214">
        <v>0</v>
      </c>
      <c r="E31" s="71">
        <v>1200000</v>
      </c>
      <c r="F31" s="72" t="s">
        <v>164</v>
      </c>
      <c r="G31" s="43"/>
      <c r="H31" s="10" t="e">
        <f t="shared" si="2"/>
        <v>#REF!</v>
      </c>
    </row>
    <row r="32" spans="1:8" s="44" customFormat="1" ht="42" x14ac:dyDescent="0.35">
      <c r="A32" s="65">
        <v>12</v>
      </c>
      <c r="B32" s="78" t="s">
        <v>145</v>
      </c>
      <c r="C32" s="71">
        <v>2800000</v>
      </c>
      <c r="D32" s="214">
        <v>0</v>
      </c>
      <c r="E32" s="71">
        <f t="shared" ref="E32:E39" si="3">C32</f>
        <v>2800000</v>
      </c>
      <c r="F32" s="77" t="s">
        <v>164</v>
      </c>
      <c r="G32" s="43"/>
      <c r="H32" s="10" t="e">
        <f t="shared" si="2"/>
        <v>#REF!</v>
      </c>
    </row>
    <row r="33" spans="1:8" s="44" customFormat="1" ht="42" x14ac:dyDescent="0.35">
      <c r="A33" s="40">
        <v>13</v>
      </c>
      <c r="B33" s="78" t="s">
        <v>35</v>
      </c>
      <c r="C33" s="73">
        <v>2782000</v>
      </c>
      <c r="D33" s="214">
        <v>0</v>
      </c>
      <c r="E33" s="73">
        <f t="shared" si="3"/>
        <v>2782000</v>
      </c>
      <c r="F33" s="72" t="s">
        <v>34</v>
      </c>
      <c r="G33" s="43"/>
      <c r="H33" s="10" t="e">
        <f>#REF!</f>
        <v>#REF!</v>
      </c>
    </row>
    <row r="34" spans="1:8" s="44" customFormat="1" ht="42" x14ac:dyDescent="0.35">
      <c r="A34" s="65">
        <v>14</v>
      </c>
      <c r="B34" s="78" t="s">
        <v>146</v>
      </c>
      <c r="C34" s="73">
        <v>1365000</v>
      </c>
      <c r="D34" s="214">
        <v>0</v>
      </c>
      <c r="E34" s="73">
        <f t="shared" si="3"/>
        <v>1365000</v>
      </c>
      <c r="F34" s="72" t="s">
        <v>34</v>
      </c>
      <c r="G34" s="43"/>
      <c r="H34" s="10" t="e">
        <f t="shared" si="2"/>
        <v>#REF!</v>
      </c>
    </row>
    <row r="35" spans="1:8" s="44" customFormat="1" ht="42" x14ac:dyDescent="0.35">
      <c r="A35" s="40">
        <v>15</v>
      </c>
      <c r="B35" s="70" t="s">
        <v>147</v>
      </c>
      <c r="C35" s="73">
        <v>7328000</v>
      </c>
      <c r="D35" s="214">
        <v>0</v>
      </c>
      <c r="E35" s="73">
        <f t="shared" si="3"/>
        <v>7328000</v>
      </c>
      <c r="F35" s="72" t="s">
        <v>165</v>
      </c>
      <c r="G35" s="43"/>
      <c r="H35" s="10" t="e">
        <f>#REF!</f>
        <v>#REF!</v>
      </c>
    </row>
    <row r="36" spans="1:8" s="44" customFormat="1" ht="42" x14ac:dyDescent="0.35">
      <c r="A36" s="65">
        <v>16</v>
      </c>
      <c r="B36" s="70" t="s">
        <v>148</v>
      </c>
      <c r="C36" s="73">
        <v>9984000</v>
      </c>
      <c r="D36" s="214">
        <v>0</v>
      </c>
      <c r="E36" s="73">
        <f t="shared" si="3"/>
        <v>9984000</v>
      </c>
      <c r="F36" s="72" t="s">
        <v>165</v>
      </c>
      <c r="G36" s="43"/>
      <c r="H36" s="10" t="e">
        <f t="shared" si="2"/>
        <v>#REF!</v>
      </c>
    </row>
    <row r="37" spans="1:8" s="44" customFormat="1" ht="63" x14ac:dyDescent="0.35">
      <c r="A37" s="40">
        <v>17</v>
      </c>
      <c r="B37" s="78" t="s">
        <v>149</v>
      </c>
      <c r="C37" s="73">
        <v>1482700</v>
      </c>
      <c r="D37" s="214">
        <v>0</v>
      </c>
      <c r="E37" s="73">
        <f t="shared" si="3"/>
        <v>1482700</v>
      </c>
      <c r="F37" s="72" t="s">
        <v>164</v>
      </c>
      <c r="G37" s="43"/>
      <c r="H37" s="10" t="e">
        <f>#REF!</f>
        <v>#REF!</v>
      </c>
    </row>
    <row r="38" spans="1:8" s="44" customFormat="1" ht="63" x14ac:dyDescent="0.35">
      <c r="A38" s="65">
        <v>18</v>
      </c>
      <c r="B38" s="70" t="s">
        <v>127</v>
      </c>
      <c r="C38" s="73">
        <v>3378500</v>
      </c>
      <c r="D38" s="214">
        <v>0</v>
      </c>
      <c r="E38" s="73">
        <f t="shared" si="3"/>
        <v>3378500</v>
      </c>
      <c r="F38" s="72" t="s">
        <v>36</v>
      </c>
      <c r="G38" s="43"/>
      <c r="H38" s="10" t="e">
        <f>#REF!</f>
        <v>#REF!</v>
      </c>
    </row>
    <row r="39" spans="1:8" s="44" customFormat="1" ht="42" x14ac:dyDescent="0.35">
      <c r="A39" s="40">
        <v>19</v>
      </c>
      <c r="B39" s="80" t="s">
        <v>128</v>
      </c>
      <c r="C39" s="71">
        <v>1400000</v>
      </c>
      <c r="D39" s="214">
        <v>0</v>
      </c>
      <c r="E39" s="71">
        <f t="shared" si="3"/>
        <v>1400000</v>
      </c>
      <c r="F39" s="227" t="s">
        <v>38</v>
      </c>
      <c r="G39" s="43"/>
      <c r="H39" s="10" t="e">
        <f>#REF!</f>
        <v>#REF!</v>
      </c>
    </row>
    <row r="40" spans="1:8" s="62" customFormat="1" x14ac:dyDescent="0.35">
      <c r="A40" s="58"/>
      <c r="B40" s="81" t="s">
        <v>105</v>
      </c>
      <c r="C40" s="82">
        <f>SUM(C42:C48)</f>
        <v>38719000</v>
      </c>
      <c r="D40" s="215">
        <f>SUM(D42:D48)</f>
        <v>0</v>
      </c>
      <c r="E40" s="82">
        <f>SUM(E42:E48)</f>
        <v>38719000</v>
      </c>
      <c r="F40" s="298"/>
      <c r="G40" s="61"/>
      <c r="H40" s="10" t="e">
        <f t="shared" si="2"/>
        <v>#REF!</v>
      </c>
    </row>
    <row r="41" spans="1:8" s="44" customFormat="1" x14ac:dyDescent="0.35">
      <c r="A41" s="68"/>
      <c r="B41" s="83" t="s">
        <v>39</v>
      </c>
      <c r="C41" s="84"/>
      <c r="D41" s="216"/>
      <c r="E41" s="84"/>
      <c r="F41" s="299"/>
      <c r="G41" s="43"/>
      <c r="H41" s="10" t="e">
        <f t="shared" si="2"/>
        <v>#REF!</v>
      </c>
    </row>
    <row r="42" spans="1:8" s="44" customFormat="1" ht="42" x14ac:dyDescent="0.35">
      <c r="A42" s="86">
        <v>1</v>
      </c>
      <c r="B42" s="70" t="s">
        <v>129</v>
      </c>
      <c r="C42" s="73">
        <v>6579000</v>
      </c>
      <c r="D42" s="217">
        <v>0</v>
      </c>
      <c r="E42" s="73">
        <f>C42</f>
        <v>6579000</v>
      </c>
      <c r="F42" s="72" t="s">
        <v>186</v>
      </c>
      <c r="G42" s="43"/>
      <c r="H42" s="10" t="e">
        <f t="shared" si="2"/>
        <v>#REF!</v>
      </c>
    </row>
    <row r="43" spans="1:8" s="44" customFormat="1" ht="126" x14ac:dyDescent="0.35">
      <c r="A43" s="87">
        <v>2</v>
      </c>
      <c r="B43" s="70" t="s">
        <v>150</v>
      </c>
      <c r="C43" s="73">
        <v>6730000</v>
      </c>
      <c r="D43" s="217">
        <v>0</v>
      </c>
      <c r="E43" s="73">
        <f>C43</f>
        <v>6730000</v>
      </c>
      <c r="F43" s="72" t="s">
        <v>163</v>
      </c>
      <c r="G43" s="43"/>
      <c r="H43" s="10" t="e">
        <f t="shared" si="2"/>
        <v>#REF!</v>
      </c>
    </row>
    <row r="44" spans="1:8" s="44" customFormat="1" ht="63" x14ac:dyDescent="0.35">
      <c r="A44" s="86">
        <v>3</v>
      </c>
      <c r="B44" s="70" t="s">
        <v>155</v>
      </c>
      <c r="C44" s="73">
        <v>1350000</v>
      </c>
      <c r="D44" s="217">
        <v>0</v>
      </c>
      <c r="E44" s="73">
        <f>C44</f>
        <v>1350000</v>
      </c>
      <c r="F44" s="72" t="s">
        <v>163</v>
      </c>
      <c r="G44" s="43"/>
      <c r="H44" s="10" t="e">
        <f t="shared" si="2"/>
        <v>#REF!</v>
      </c>
    </row>
    <row r="45" spans="1:8" s="44" customFormat="1" ht="42" x14ac:dyDescent="0.35">
      <c r="A45" s="87">
        <v>4</v>
      </c>
      <c r="B45" s="191" t="s">
        <v>151</v>
      </c>
      <c r="C45" s="73">
        <v>7000000</v>
      </c>
      <c r="D45" s="217">
        <v>0</v>
      </c>
      <c r="E45" s="73">
        <f>C45</f>
        <v>7000000</v>
      </c>
      <c r="F45" s="72" t="s">
        <v>171</v>
      </c>
      <c r="G45" s="43"/>
      <c r="H45" s="10" t="e">
        <f>#REF!</f>
        <v>#REF!</v>
      </c>
    </row>
    <row r="46" spans="1:8" s="44" customFormat="1" x14ac:dyDescent="0.35">
      <c r="A46" s="87">
        <v>5</v>
      </c>
      <c r="B46" s="192" t="s">
        <v>152</v>
      </c>
      <c r="C46" s="71">
        <f>D46+E46</f>
        <v>1060000</v>
      </c>
      <c r="D46" s="217">
        <v>0</v>
      </c>
      <c r="E46" s="71">
        <v>1060000</v>
      </c>
      <c r="F46" s="72" t="s">
        <v>171</v>
      </c>
      <c r="G46" s="43"/>
      <c r="H46" s="10" t="e">
        <f>#REF!</f>
        <v>#REF!</v>
      </c>
    </row>
    <row r="47" spans="1:8" s="44" customFormat="1" ht="42" x14ac:dyDescent="0.35">
      <c r="A47" s="86">
        <v>6</v>
      </c>
      <c r="B47" s="79" t="s">
        <v>153</v>
      </c>
      <c r="C47" s="76">
        <f>D47+E47</f>
        <v>9000000</v>
      </c>
      <c r="D47" s="218">
        <v>0</v>
      </c>
      <c r="E47" s="71">
        <v>9000000</v>
      </c>
      <c r="F47" s="72" t="s">
        <v>160</v>
      </c>
      <c r="G47" s="43"/>
      <c r="H47" s="10" t="e">
        <f>#REF!</f>
        <v>#REF!</v>
      </c>
    </row>
    <row r="48" spans="1:8" s="44" customFormat="1" ht="42" x14ac:dyDescent="0.35">
      <c r="A48" s="86">
        <v>7</v>
      </c>
      <c r="B48" s="79" t="s">
        <v>154</v>
      </c>
      <c r="C48" s="71">
        <f>D48+E48</f>
        <v>7000000</v>
      </c>
      <c r="D48" s="217">
        <v>0</v>
      </c>
      <c r="E48" s="71">
        <v>7000000</v>
      </c>
      <c r="F48" s="77" t="s">
        <v>160</v>
      </c>
      <c r="G48" s="43"/>
      <c r="H48" s="10" t="e">
        <f t="shared" si="2"/>
        <v>#REF!</v>
      </c>
    </row>
    <row r="49" spans="1:8" s="44" customFormat="1" x14ac:dyDescent="0.35">
      <c r="A49" s="89"/>
      <c r="B49" s="90" t="s">
        <v>106</v>
      </c>
      <c r="C49" s="91">
        <f>SUM(C51:C53)</f>
        <v>1198400</v>
      </c>
      <c r="D49" s="219">
        <f>D51+D52+D53</f>
        <v>1198400</v>
      </c>
      <c r="E49" s="91">
        <v>0</v>
      </c>
      <c r="F49" s="300"/>
      <c r="G49" s="43"/>
      <c r="H49" s="10" t="e">
        <f t="shared" ref="H49:H54" si="4">H48</f>
        <v>#REF!</v>
      </c>
    </row>
    <row r="50" spans="1:8" s="44" customFormat="1" x14ac:dyDescent="0.35">
      <c r="A50" s="93"/>
      <c r="B50" s="94" t="s">
        <v>39</v>
      </c>
      <c r="C50" s="84"/>
      <c r="D50" s="216"/>
      <c r="E50" s="84"/>
      <c r="F50" s="299"/>
      <c r="G50" s="43"/>
      <c r="H50" s="10" t="e">
        <f t="shared" si="4"/>
        <v>#REF!</v>
      </c>
    </row>
    <row r="51" spans="1:8" s="44" customFormat="1" ht="34.5" x14ac:dyDescent="0.35">
      <c r="A51" s="95">
        <v>1</v>
      </c>
      <c r="B51" s="88" t="s">
        <v>42</v>
      </c>
      <c r="C51" s="73">
        <f>D51+E51</f>
        <v>298300</v>
      </c>
      <c r="D51" s="217">
        <v>298300</v>
      </c>
      <c r="E51" s="73">
        <v>0</v>
      </c>
      <c r="F51" s="72" t="s">
        <v>43</v>
      </c>
      <c r="G51" s="43"/>
      <c r="H51" s="10" t="e">
        <f t="shared" si="4"/>
        <v>#REF!</v>
      </c>
    </row>
    <row r="52" spans="1:8" s="44" customFormat="1" ht="34.5" x14ac:dyDescent="0.35">
      <c r="A52" s="96">
        <v>2</v>
      </c>
      <c r="B52" s="70" t="s">
        <v>44</v>
      </c>
      <c r="C52" s="73">
        <f>D52+E52</f>
        <v>296700</v>
      </c>
      <c r="D52" s="217">
        <v>296700</v>
      </c>
      <c r="E52" s="73">
        <v>0</v>
      </c>
      <c r="F52" s="301" t="s">
        <v>43</v>
      </c>
      <c r="G52" s="43"/>
      <c r="H52" s="10" t="e">
        <f t="shared" si="4"/>
        <v>#REF!</v>
      </c>
    </row>
    <row r="53" spans="1:8" s="44" customFormat="1" ht="34.5" x14ac:dyDescent="0.35">
      <c r="A53" s="87">
        <v>3</v>
      </c>
      <c r="B53" s="70" t="s">
        <v>45</v>
      </c>
      <c r="C53" s="73">
        <f>D53+E53</f>
        <v>603400</v>
      </c>
      <c r="D53" s="214">
        <v>603400</v>
      </c>
      <c r="E53" s="71">
        <v>0</v>
      </c>
      <c r="F53" s="72" t="s">
        <v>43</v>
      </c>
      <c r="G53" s="43"/>
      <c r="H53" s="10" t="e">
        <f t="shared" si="4"/>
        <v>#REF!</v>
      </c>
    </row>
    <row r="54" spans="1:8" s="101" customFormat="1" ht="24.75" customHeight="1" x14ac:dyDescent="0.35">
      <c r="A54" s="349" t="s">
        <v>46</v>
      </c>
      <c r="B54" s="350"/>
      <c r="C54" s="98">
        <f>C56+C80+C83+C90</f>
        <v>36571300</v>
      </c>
      <c r="D54" s="98">
        <f>D56+D80+D83+D90</f>
        <v>10758300</v>
      </c>
      <c r="E54" s="98">
        <f>E56+E80+E83+E90</f>
        <v>25813000</v>
      </c>
      <c r="F54" s="302"/>
      <c r="G54" s="100"/>
      <c r="H54" s="10" t="e">
        <f t="shared" si="4"/>
        <v>#REF!</v>
      </c>
    </row>
    <row r="55" spans="1:8" s="105" customFormat="1" x14ac:dyDescent="0.35">
      <c r="A55" s="329" t="s">
        <v>47</v>
      </c>
      <c r="B55" s="330"/>
      <c r="C55" s="102"/>
      <c r="D55" s="102"/>
      <c r="E55" s="102"/>
      <c r="F55" s="237"/>
      <c r="G55" s="104"/>
      <c r="H55" s="10" t="e">
        <f t="shared" ref="H55:H92" si="5">H54</f>
        <v>#REF!</v>
      </c>
    </row>
    <row r="56" spans="1:8" s="105" customFormat="1" x14ac:dyDescent="0.35">
      <c r="A56" s="106"/>
      <c r="B56" s="107" t="s">
        <v>48</v>
      </c>
      <c r="C56" s="102">
        <f>C58+C59+C63+C71</f>
        <v>31572800</v>
      </c>
      <c r="D56" s="102">
        <f>D58+D59+D63+D71</f>
        <v>5759800</v>
      </c>
      <c r="E56" s="102">
        <f>E58+E59+E63+E71</f>
        <v>25813000</v>
      </c>
      <c r="F56" s="237"/>
      <c r="G56" s="104"/>
      <c r="H56" s="10" t="e">
        <f t="shared" si="5"/>
        <v>#REF!</v>
      </c>
    </row>
    <row r="57" spans="1:8" s="105" customFormat="1" x14ac:dyDescent="0.35">
      <c r="A57" s="108"/>
      <c r="B57" s="109" t="s">
        <v>49</v>
      </c>
      <c r="C57" s="110"/>
      <c r="D57" s="110"/>
      <c r="E57" s="110"/>
      <c r="F57" s="303"/>
      <c r="G57" s="104"/>
      <c r="H57" s="10" t="e">
        <f t="shared" si="5"/>
        <v>#REF!</v>
      </c>
    </row>
    <row r="58" spans="1:8" s="105" customFormat="1" x14ac:dyDescent="0.35">
      <c r="A58" s="87">
        <v>1</v>
      </c>
      <c r="B58" s="112" t="s">
        <v>50</v>
      </c>
      <c r="C58" s="113">
        <f>D58+E58</f>
        <v>698340</v>
      </c>
      <c r="D58" s="113">
        <v>698340</v>
      </c>
      <c r="E58" s="113">
        <v>0</v>
      </c>
      <c r="F58" s="236" t="s">
        <v>51</v>
      </c>
      <c r="G58" s="104"/>
      <c r="H58" s="10" t="e">
        <f t="shared" si="5"/>
        <v>#REF!</v>
      </c>
    </row>
    <row r="59" spans="1:8" s="116" customFormat="1" ht="42" x14ac:dyDescent="0.35">
      <c r="A59" s="172">
        <v>2</v>
      </c>
      <c r="B59" s="173" t="s">
        <v>52</v>
      </c>
      <c r="C59" s="174">
        <f>D59+E59</f>
        <v>15104370</v>
      </c>
      <c r="D59" s="174">
        <v>1354370</v>
      </c>
      <c r="E59" s="174">
        <v>13750000</v>
      </c>
      <c r="F59" s="239" t="s">
        <v>54</v>
      </c>
      <c r="G59" s="115"/>
      <c r="H59" s="10" t="e">
        <f t="shared" si="5"/>
        <v>#REF!</v>
      </c>
    </row>
    <row r="60" spans="1:8" s="116" customFormat="1" ht="31.5" x14ac:dyDescent="0.35">
      <c r="A60" s="176"/>
      <c r="B60" s="179" t="s">
        <v>109</v>
      </c>
      <c r="C60" s="177"/>
      <c r="D60" s="177">
        <v>0</v>
      </c>
      <c r="E60" s="181">
        <v>1200000</v>
      </c>
      <c r="F60" s="240"/>
      <c r="G60" s="115"/>
      <c r="H60" s="10" t="e">
        <f t="shared" si="5"/>
        <v>#REF!</v>
      </c>
    </row>
    <row r="61" spans="1:8" s="116" customFormat="1" ht="31.5" x14ac:dyDescent="0.35">
      <c r="A61" s="176"/>
      <c r="B61" s="179" t="s">
        <v>107</v>
      </c>
      <c r="C61" s="177"/>
      <c r="D61" s="177">
        <v>0</v>
      </c>
      <c r="E61" s="181">
        <v>900000</v>
      </c>
      <c r="F61" s="240"/>
      <c r="G61" s="115"/>
      <c r="H61" s="10" t="e">
        <f t="shared" si="5"/>
        <v>#REF!</v>
      </c>
    </row>
    <row r="62" spans="1:8" s="116" customFormat="1" ht="47.25" x14ac:dyDescent="0.35">
      <c r="A62" s="117"/>
      <c r="B62" s="180" t="s">
        <v>108</v>
      </c>
      <c r="C62" s="119"/>
      <c r="D62" s="119">
        <v>0</v>
      </c>
      <c r="E62" s="182">
        <v>11650000</v>
      </c>
      <c r="F62" s="238"/>
      <c r="G62" s="115"/>
      <c r="H62" s="10" t="e">
        <f t="shared" si="5"/>
        <v>#REF!</v>
      </c>
    </row>
    <row r="63" spans="1:8" s="116" customFormat="1" ht="63" x14ac:dyDescent="0.35">
      <c r="A63" s="187">
        <v>3</v>
      </c>
      <c r="B63" s="173" t="s">
        <v>55</v>
      </c>
      <c r="C63" s="174">
        <f>D63+E63</f>
        <v>11036590</v>
      </c>
      <c r="D63" s="174">
        <v>1025590</v>
      </c>
      <c r="E63" s="174">
        <v>10011000</v>
      </c>
      <c r="F63" s="239" t="s">
        <v>54</v>
      </c>
      <c r="G63" s="115"/>
      <c r="H63" s="10" t="e">
        <f>#REF!</f>
        <v>#REF!</v>
      </c>
    </row>
    <row r="64" spans="1:8" s="116" customFormat="1" ht="31.5" x14ac:dyDescent="0.35">
      <c r="A64" s="188"/>
      <c r="B64" s="185" t="s">
        <v>110</v>
      </c>
      <c r="C64" s="189"/>
      <c r="D64" s="189"/>
      <c r="E64" s="186">
        <v>6651000</v>
      </c>
      <c r="F64" s="304"/>
      <c r="G64" s="115"/>
      <c r="H64" s="10" t="e">
        <f t="shared" si="5"/>
        <v>#REF!</v>
      </c>
    </row>
    <row r="65" spans="1:8" s="116" customFormat="1" ht="31.5" x14ac:dyDescent="0.35">
      <c r="A65" s="176"/>
      <c r="B65" s="179" t="s">
        <v>111</v>
      </c>
      <c r="C65" s="177"/>
      <c r="D65" s="177"/>
      <c r="E65" s="181">
        <v>260000</v>
      </c>
      <c r="F65" s="240"/>
      <c r="G65" s="115"/>
      <c r="H65" s="10" t="e">
        <f t="shared" si="5"/>
        <v>#REF!</v>
      </c>
    </row>
    <row r="66" spans="1:8" s="116" customFormat="1" ht="31.5" x14ac:dyDescent="0.35">
      <c r="A66" s="176"/>
      <c r="B66" s="179" t="s">
        <v>112</v>
      </c>
      <c r="C66" s="177"/>
      <c r="D66" s="177"/>
      <c r="E66" s="181">
        <v>400000</v>
      </c>
      <c r="F66" s="240"/>
      <c r="G66" s="115"/>
      <c r="H66" s="10"/>
    </row>
    <row r="67" spans="1:8" s="116" customFormat="1" ht="31.5" x14ac:dyDescent="0.35">
      <c r="A67" s="176"/>
      <c r="B67" s="179" t="s">
        <v>113</v>
      </c>
      <c r="C67" s="177"/>
      <c r="D67" s="177"/>
      <c r="E67" s="181">
        <v>400000</v>
      </c>
      <c r="F67" s="240"/>
      <c r="G67" s="115"/>
      <c r="H67" s="10"/>
    </row>
    <row r="68" spans="1:8" s="116" customFormat="1" ht="31.5" x14ac:dyDescent="0.35">
      <c r="A68" s="176"/>
      <c r="B68" s="179" t="s">
        <v>157</v>
      </c>
      <c r="C68" s="177"/>
      <c r="D68" s="177"/>
      <c r="E68" s="181">
        <v>600000</v>
      </c>
      <c r="F68" s="240"/>
      <c r="G68" s="115"/>
      <c r="H68" s="10"/>
    </row>
    <row r="69" spans="1:8" s="116" customFormat="1" ht="47.25" x14ac:dyDescent="0.35">
      <c r="A69" s="176"/>
      <c r="B69" s="179" t="s">
        <v>114</v>
      </c>
      <c r="C69" s="177"/>
      <c r="D69" s="177"/>
      <c r="E69" s="181">
        <v>1200000</v>
      </c>
      <c r="F69" s="240"/>
      <c r="G69" s="115"/>
      <c r="H69" s="10"/>
    </row>
    <row r="70" spans="1:8" s="116" customFormat="1" ht="31.5" x14ac:dyDescent="0.35">
      <c r="A70" s="117"/>
      <c r="B70" s="180" t="s">
        <v>115</v>
      </c>
      <c r="C70" s="119"/>
      <c r="D70" s="119"/>
      <c r="E70" s="182">
        <v>500000</v>
      </c>
      <c r="F70" s="238"/>
      <c r="G70" s="115"/>
      <c r="H70" s="10" t="e">
        <f>H65</f>
        <v>#REF!</v>
      </c>
    </row>
    <row r="71" spans="1:8" s="116" customFormat="1" ht="63" x14ac:dyDescent="0.35">
      <c r="A71" s="187">
        <v>4</v>
      </c>
      <c r="B71" s="173" t="s">
        <v>156</v>
      </c>
      <c r="C71" s="174">
        <f>D71+E71</f>
        <v>4733500</v>
      </c>
      <c r="D71" s="174">
        <v>2681500</v>
      </c>
      <c r="E71" s="174">
        <v>2052000</v>
      </c>
      <c r="F71" s="239" t="s">
        <v>54</v>
      </c>
      <c r="G71" s="115"/>
      <c r="H71" s="10" t="e">
        <f>#REF!</f>
        <v>#REF!</v>
      </c>
    </row>
    <row r="72" spans="1:8" s="116" customFormat="1" ht="31.5" x14ac:dyDescent="0.35">
      <c r="A72" s="176"/>
      <c r="B72" s="179" t="s">
        <v>116</v>
      </c>
      <c r="C72" s="177"/>
      <c r="D72" s="177"/>
      <c r="E72" s="181">
        <v>10000</v>
      </c>
      <c r="F72" s="240"/>
      <c r="G72" s="115"/>
      <c r="H72" s="10" t="e">
        <f t="shared" si="5"/>
        <v>#REF!</v>
      </c>
    </row>
    <row r="73" spans="1:8" s="116" customFormat="1" ht="47.25" x14ac:dyDescent="0.35">
      <c r="A73" s="193"/>
      <c r="B73" s="183" t="s">
        <v>117</v>
      </c>
      <c r="C73" s="194"/>
      <c r="D73" s="194"/>
      <c r="E73" s="184">
        <v>648000</v>
      </c>
      <c r="F73" s="305"/>
      <c r="G73" s="115"/>
      <c r="H73" s="10" t="e">
        <f t="shared" si="5"/>
        <v>#REF!</v>
      </c>
    </row>
    <row r="74" spans="1:8" s="116" customFormat="1" ht="31.5" x14ac:dyDescent="0.35">
      <c r="A74" s="188"/>
      <c r="B74" s="185" t="s">
        <v>118</v>
      </c>
      <c r="C74" s="189"/>
      <c r="D74" s="189"/>
      <c r="E74" s="186">
        <v>32000</v>
      </c>
      <c r="F74" s="304"/>
      <c r="G74" s="115"/>
      <c r="H74" s="10"/>
    </row>
    <row r="75" spans="1:8" s="116" customFormat="1" ht="31.5" x14ac:dyDescent="0.35">
      <c r="A75" s="176"/>
      <c r="B75" s="179" t="s">
        <v>119</v>
      </c>
      <c r="C75" s="177"/>
      <c r="D75" s="177"/>
      <c r="E75" s="181">
        <v>10000</v>
      </c>
      <c r="F75" s="240"/>
      <c r="G75" s="115"/>
      <c r="H75" s="10"/>
    </row>
    <row r="76" spans="1:8" s="116" customFormat="1" ht="31.5" x14ac:dyDescent="0.35">
      <c r="A76" s="176"/>
      <c r="B76" s="179" t="s">
        <v>130</v>
      </c>
      <c r="C76" s="177"/>
      <c r="D76" s="177"/>
      <c r="E76" s="181">
        <v>25000</v>
      </c>
      <c r="F76" s="240"/>
      <c r="G76" s="115"/>
      <c r="H76" s="10"/>
    </row>
    <row r="77" spans="1:8" s="116" customFormat="1" ht="31.5" x14ac:dyDescent="0.35">
      <c r="A77" s="176"/>
      <c r="B77" s="179" t="s">
        <v>120</v>
      </c>
      <c r="C77" s="177"/>
      <c r="D77" s="177"/>
      <c r="E77" s="181">
        <v>423000</v>
      </c>
      <c r="F77" s="240"/>
      <c r="G77" s="115"/>
      <c r="H77" s="10"/>
    </row>
    <row r="78" spans="1:8" s="116" customFormat="1" ht="31.5" x14ac:dyDescent="0.35">
      <c r="A78" s="188"/>
      <c r="B78" s="185" t="s">
        <v>121</v>
      </c>
      <c r="C78" s="189"/>
      <c r="D78" s="189"/>
      <c r="E78" s="186">
        <v>204000</v>
      </c>
      <c r="F78" s="304"/>
      <c r="G78" s="115"/>
      <c r="H78" s="10" t="e">
        <f>H73</f>
        <v>#REF!</v>
      </c>
    </row>
    <row r="79" spans="1:8" s="116" customFormat="1" ht="31.5" x14ac:dyDescent="0.35">
      <c r="A79" s="117"/>
      <c r="B79" s="180" t="s">
        <v>122</v>
      </c>
      <c r="C79" s="119"/>
      <c r="D79" s="119"/>
      <c r="E79" s="182">
        <v>700000</v>
      </c>
      <c r="F79" s="238"/>
      <c r="G79" s="115"/>
      <c r="H79" s="10" t="e">
        <f>H78</f>
        <v>#REF!</v>
      </c>
    </row>
    <row r="80" spans="1:8" s="125" customFormat="1" ht="42" x14ac:dyDescent="0.35">
      <c r="A80" s="121"/>
      <c r="B80" s="107" t="s">
        <v>56</v>
      </c>
      <c r="C80" s="122">
        <f>SUM(C82:C82)</f>
        <v>400000</v>
      </c>
      <c r="D80" s="122">
        <v>400000</v>
      </c>
      <c r="E80" s="122"/>
      <c r="F80" s="306"/>
      <c r="G80" s="124"/>
      <c r="H80" s="10" t="e">
        <f>H79</f>
        <v>#REF!</v>
      </c>
    </row>
    <row r="81" spans="1:8" s="125" customFormat="1" x14ac:dyDescent="0.35">
      <c r="A81" s="126"/>
      <c r="B81" s="127" t="s">
        <v>57</v>
      </c>
      <c r="C81" s="128"/>
      <c r="D81" s="128"/>
      <c r="E81" s="128"/>
      <c r="F81" s="307"/>
      <c r="G81" s="124"/>
      <c r="H81" s="10" t="e">
        <f>H80</f>
        <v>#REF!</v>
      </c>
    </row>
    <row r="82" spans="1:8" s="105" customFormat="1" x14ac:dyDescent="0.35">
      <c r="A82" s="87">
        <v>2</v>
      </c>
      <c r="B82" s="70" t="s">
        <v>59</v>
      </c>
      <c r="C82" s="56">
        <v>400000</v>
      </c>
      <c r="D82" s="34">
        <v>400000</v>
      </c>
      <c r="E82" s="56">
        <v>0</v>
      </c>
      <c r="F82" s="72" t="s">
        <v>18</v>
      </c>
      <c r="G82" s="104"/>
      <c r="H82" s="10" t="e">
        <f>#REF!</f>
        <v>#REF!</v>
      </c>
    </row>
    <row r="83" spans="1:8" s="132" customFormat="1" ht="45" customHeight="1" x14ac:dyDescent="0.35">
      <c r="A83" s="130"/>
      <c r="B83" s="107" t="s">
        <v>60</v>
      </c>
      <c r="C83" s="102">
        <f>SUM(C85:C89)</f>
        <v>1898500</v>
      </c>
      <c r="D83" s="102">
        <f>SUM(D85:D89)</f>
        <v>1898500</v>
      </c>
      <c r="E83" s="102">
        <f>SUM(E85:E89)</f>
        <v>0</v>
      </c>
      <c r="F83" s="306"/>
      <c r="G83" s="131"/>
      <c r="H83" s="10" t="e">
        <f>#REF!</f>
        <v>#REF!</v>
      </c>
    </row>
    <row r="84" spans="1:8" s="132" customFormat="1" x14ac:dyDescent="0.35">
      <c r="A84" s="133"/>
      <c r="B84" s="109" t="s">
        <v>61</v>
      </c>
      <c r="C84" s="134"/>
      <c r="D84" s="134"/>
      <c r="E84" s="134"/>
      <c r="F84" s="308"/>
      <c r="G84" s="131"/>
      <c r="H84" s="10" t="e">
        <f t="shared" si="5"/>
        <v>#REF!</v>
      </c>
    </row>
    <row r="85" spans="1:8" s="105" customFormat="1" x14ac:dyDescent="0.35">
      <c r="A85" s="136">
        <v>1</v>
      </c>
      <c r="B85" s="118" t="s">
        <v>62</v>
      </c>
      <c r="C85" s="113">
        <f>D85+E85</f>
        <v>453350</v>
      </c>
      <c r="D85" s="113">
        <v>453350</v>
      </c>
      <c r="E85" s="113">
        <v>0</v>
      </c>
      <c r="F85" s="236" t="s">
        <v>58</v>
      </c>
      <c r="G85" s="104"/>
      <c r="H85" s="10" t="e">
        <f t="shared" si="5"/>
        <v>#REF!</v>
      </c>
    </row>
    <row r="86" spans="1:8" s="105" customFormat="1" ht="42" x14ac:dyDescent="0.35">
      <c r="A86" s="114">
        <v>2</v>
      </c>
      <c r="B86" s="112" t="s">
        <v>63</v>
      </c>
      <c r="C86" s="113">
        <f t="shared" ref="C86:C99" si="6">D86+E86</f>
        <v>758450</v>
      </c>
      <c r="D86" s="113">
        <v>758450</v>
      </c>
      <c r="E86" s="113"/>
      <c r="F86" s="236" t="s">
        <v>58</v>
      </c>
      <c r="G86" s="104"/>
      <c r="H86" s="10" t="e">
        <f t="shared" si="5"/>
        <v>#REF!</v>
      </c>
    </row>
    <row r="87" spans="1:8" s="105" customFormat="1" x14ac:dyDescent="0.35">
      <c r="A87" s="114">
        <v>3</v>
      </c>
      <c r="B87" s="112" t="s">
        <v>64</v>
      </c>
      <c r="C87" s="113">
        <f t="shared" si="6"/>
        <v>420000</v>
      </c>
      <c r="D87" s="113">
        <v>420000</v>
      </c>
      <c r="E87" s="113">
        <v>0</v>
      </c>
      <c r="F87" s="236" t="s">
        <v>58</v>
      </c>
      <c r="G87" s="104"/>
      <c r="H87" s="10" t="e">
        <f t="shared" si="5"/>
        <v>#REF!</v>
      </c>
    </row>
    <row r="88" spans="1:8" s="105" customFormat="1" x14ac:dyDescent="0.35">
      <c r="A88" s="114">
        <v>4</v>
      </c>
      <c r="B88" s="112" t="s">
        <v>65</v>
      </c>
      <c r="C88" s="113">
        <f t="shared" si="6"/>
        <v>150300</v>
      </c>
      <c r="D88" s="113">
        <v>150300</v>
      </c>
      <c r="E88" s="113">
        <v>0</v>
      </c>
      <c r="F88" s="236" t="s">
        <v>51</v>
      </c>
      <c r="G88" s="104"/>
      <c r="H88" s="10" t="e">
        <f t="shared" si="5"/>
        <v>#REF!</v>
      </c>
    </row>
    <row r="89" spans="1:8" s="105" customFormat="1" x14ac:dyDescent="0.35">
      <c r="A89" s="114">
        <v>5</v>
      </c>
      <c r="B89" s="112" t="s">
        <v>66</v>
      </c>
      <c r="C89" s="113">
        <f t="shared" si="6"/>
        <v>116400</v>
      </c>
      <c r="D89" s="113">
        <v>116400</v>
      </c>
      <c r="E89" s="113">
        <v>0</v>
      </c>
      <c r="F89" s="236" t="s">
        <v>20</v>
      </c>
      <c r="G89" s="104"/>
      <c r="H89" s="10" t="e">
        <f t="shared" si="5"/>
        <v>#REF!</v>
      </c>
    </row>
    <row r="90" spans="1:8" s="105" customFormat="1" x14ac:dyDescent="0.35">
      <c r="A90" s="137"/>
      <c r="B90" s="138" t="s">
        <v>67</v>
      </c>
      <c r="C90" s="139">
        <f>SUM(C92:C92)</f>
        <v>2700000</v>
      </c>
      <c r="D90" s="139">
        <f>SUM(D92:D92)</f>
        <v>2700000</v>
      </c>
      <c r="E90" s="139"/>
      <c r="F90" s="237"/>
      <c r="G90" s="104"/>
      <c r="H90" s="10" t="e">
        <f t="shared" si="5"/>
        <v>#REF!</v>
      </c>
    </row>
    <row r="91" spans="1:8" s="105" customFormat="1" x14ac:dyDescent="0.35">
      <c r="A91" s="140"/>
      <c r="B91" s="141" t="s">
        <v>68</v>
      </c>
      <c r="C91" s="113">
        <f t="shared" si="6"/>
        <v>0</v>
      </c>
      <c r="D91" s="142"/>
      <c r="E91" s="142"/>
      <c r="F91" s="303"/>
      <c r="G91" s="104"/>
      <c r="H91" s="10" t="e">
        <f t="shared" si="5"/>
        <v>#REF!</v>
      </c>
    </row>
    <row r="92" spans="1:8" s="105" customFormat="1" ht="42" x14ac:dyDescent="0.35">
      <c r="A92" s="136">
        <v>1</v>
      </c>
      <c r="B92" s="118" t="s">
        <v>69</v>
      </c>
      <c r="C92" s="113">
        <f t="shared" si="6"/>
        <v>2700000</v>
      </c>
      <c r="D92" s="143">
        <v>2700000</v>
      </c>
      <c r="E92" s="143">
        <v>0</v>
      </c>
      <c r="F92" s="238" t="s">
        <v>70</v>
      </c>
      <c r="G92" s="104"/>
      <c r="H92" s="10" t="e">
        <f t="shared" si="5"/>
        <v>#REF!</v>
      </c>
    </row>
    <row r="93" spans="1:8" s="101" customFormat="1" x14ac:dyDescent="0.35">
      <c r="A93" s="351" t="s">
        <v>71</v>
      </c>
      <c r="B93" s="352"/>
      <c r="C93" s="144">
        <f>+C95+C98</f>
        <v>10200000</v>
      </c>
      <c r="D93" s="144">
        <f>+D95+D98</f>
        <v>10200000</v>
      </c>
      <c r="E93" s="144">
        <f>+E95+E98</f>
        <v>0</v>
      </c>
      <c r="F93" s="309"/>
      <c r="G93" s="100"/>
      <c r="H93" s="10" t="e">
        <f>#REF!</f>
        <v>#REF!</v>
      </c>
    </row>
    <row r="94" spans="1:8" s="149" customFormat="1" x14ac:dyDescent="0.35">
      <c r="A94" s="360" t="s">
        <v>72</v>
      </c>
      <c r="B94" s="361"/>
      <c r="C94" s="147">
        <f t="shared" si="6"/>
        <v>0</v>
      </c>
      <c r="D94" s="220"/>
      <c r="E94" s="146"/>
      <c r="F94" s="310"/>
      <c r="G94" s="1"/>
      <c r="H94" s="10" t="e">
        <f t="shared" ref="H94:H115" si="7">H93</f>
        <v>#REF!</v>
      </c>
    </row>
    <row r="95" spans="1:8" s="44" customFormat="1" x14ac:dyDescent="0.35">
      <c r="A95" s="150"/>
      <c r="B95" s="151" t="s">
        <v>132</v>
      </c>
      <c r="C95" s="147">
        <f>D95+E95</f>
        <v>600000</v>
      </c>
      <c r="D95" s="221">
        <f>D97</f>
        <v>600000</v>
      </c>
      <c r="E95" s="152">
        <v>0</v>
      </c>
      <c r="F95" s="311"/>
      <c r="G95" s="43"/>
      <c r="H95" s="10" t="e">
        <f>#REF!</f>
        <v>#REF!</v>
      </c>
    </row>
    <row r="96" spans="1:8" s="62" customFormat="1" x14ac:dyDescent="0.35">
      <c r="A96" s="93"/>
      <c r="B96" s="94" t="s">
        <v>73</v>
      </c>
      <c r="C96" s="147">
        <f t="shared" si="6"/>
        <v>0</v>
      </c>
      <c r="D96" s="213"/>
      <c r="E96" s="63"/>
      <c r="F96" s="312"/>
      <c r="G96" s="61"/>
      <c r="H96" s="10" t="e">
        <f t="shared" si="7"/>
        <v>#REF!</v>
      </c>
    </row>
    <row r="97" spans="1:8" s="44" customFormat="1" x14ac:dyDescent="0.35">
      <c r="A97" s="86">
        <v>1</v>
      </c>
      <c r="B97" s="155" t="s">
        <v>74</v>
      </c>
      <c r="C97" s="113">
        <f>D97+E97</f>
        <v>600000</v>
      </c>
      <c r="D97" s="113">
        <v>600000</v>
      </c>
      <c r="E97" s="113">
        <v>0</v>
      </c>
      <c r="F97" s="301" t="s">
        <v>75</v>
      </c>
      <c r="G97" s="43"/>
      <c r="H97" s="10" t="e">
        <f t="shared" si="7"/>
        <v>#REF!</v>
      </c>
    </row>
    <row r="98" spans="1:8" s="62" customFormat="1" ht="31.5" customHeight="1" x14ac:dyDescent="0.35">
      <c r="A98" s="156"/>
      <c r="B98" s="157" t="s">
        <v>133</v>
      </c>
      <c r="C98" s="158">
        <f>SUM(C100:C115)</f>
        <v>9600000</v>
      </c>
      <c r="D98" s="222">
        <f>SUM(D100:D115)</f>
        <v>9600000</v>
      </c>
      <c r="E98" s="158">
        <f>SUM(E100:E115)</f>
        <v>0</v>
      </c>
      <c r="F98" s="313"/>
      <c r="G98" s="61"/>
      <c r="H98" s="10" t="e">
        <f t="shared" si="7"/>
        <v>#REF!</v>
      </c>
    </row>
    <row r="99" spans="1:8" s="62" customFormat="1" x14ac:dyDescent="0.35">
      <c r="A99" s="160"/>
      <c r="B99" s="161" t="s">
        <v>76</v>
      </c>
      <c r="C99" s="147">
        <f t="shared" si="6"/>
        <v>0</v>
      </c>
      <c r="D99" s="223"/>
      <c r="E99" s="162"/>
      <c r="F99" s="312"/>
      <c r="G99" s="61"/>
      <c r="H99" s="10" t="e">
        <f t="shared" si="7"/>
        <v>#REF!</v>
      </c>
    </row>
    <row r="100" spans="1:8" s="44" customFormat="1" ht="34.5" x14ac:dyDescent="0.35">
      <c r="A100" s="87">
        <v>1</v>
      </c>
      <c r="B100" s="163" t="s">
        <v>77</v>
      </c>
      <c r="C100" s="113">
        <f>D100+E100</f>
        <v>500000</v>
      </c>
      <c r="D100" s="218">
        <v>500000</v>
      </c>
      <c r="E100" s="75">
        <v>0</v>
      </c>
      <c r="F100" s="164" t="s">
        <v>78</v>
      </c>
      <c r="G100" s="43"/>
      <c r="H100" s="10" t="e">
        <f t="shared" si="7"/>
        <v>#REF!</v>
      </c>
    </row>
    <row r="101" spans="1:8" s="44" customFormat="1" x14ac:dyDescent="0.35">
      <c r="A101" s="87">
        <v>2</v>
      </c>
      <c r="B101" s="165" t="s">
        <v>79</v>
      </c>
      <c r="C101" s="113">
        <f t="shared" ref="C101:C115" si="8">D101+E101</f>
        <v>400000</v>
      </c>
      <c r="D101" s="218">
        <v>400000</v>
      </c>
      <c r="E101" s="75">
        <v>0</v>
      </c>
      <c r="F101" s="166" t="s">
        <v>80</v>
      </c>
      <c r="G101" s="43"/>
      <c r="H101" s="10" t="e">
        <f t="shared" si="7"/>
        <v>#REF!</v>
      </c>
    </row>
    <row r="102" spans="1:8" s="44" customFormat="1" x14ac:dyDescent="0.35">
      <c r="A102" s="87">
        <v>3</v>
      </c>
      <c r="B102" s="163" t="s">
        <v>81</v>
      </c>
      <c r="C102" s="113">
        <f t="shared" si="8"/>
        <v>500000</v>
      </c>
      <c r="D102" s="218">
        <v>500000</v>
      </c>
      <c r="E102" s="75">
        <v>0</v>
      </c>
      <c r="F102" s="166" t="s">
        <v>82</v>
      </c>
      <c r="G102" s="43"/>
      <c r="H102" s="10" t="e">
        <f t="shared" si="7"/>
        <v>#REF!</v>
      </c>
    </row>
    <row r="103" spans="1:8" s="44" customFormat="1" x14ac:dyDescent="0.35">
      <c r="A103" s="87">
        <v>4</v>
      </c>
      <c r="B103" s="163" t="s">
        <v>83</v>
      </c>
      <c r="C103" s="113">
        <f t="shared" si="8"/>
        <v>500000</v>
      </c>
      <c r="D103" s="218">
        <v>500000</v>
      </c>
      <c r="E103" s="75">
        <v>0</v>
      </c>
      <c r="F103" s="164" t="s">
        <v>84</v>
      </c>
      <c r="G103" s="43"/>
      <c r="H103" s="10" t="e">
        <f t="shared" si="7"/>
        <v>#REF!</v>
      </c>
    </row>
    <row r="104" spans="1:8" s="44" customFormat="1" x14ac:dyDescent="0.35">
      <c r="A104" s="87">
        <v>5</v>
      </c>
      <c r="B104" s="165" t="s">
        <v>85</v>
      </c>
      <c r="C104" s="113">
        <f t="shared" si="8"/>
        <v>500000</v>
      </c>
      <c r="D104" s="218">
        <v>500000</v>
      </c>
      <c r="E104" s="75">
        <v>0</v>
      </c>
      <c r="F104" s="166" t="s">
        <v>84</v>
      </c>
      <c r="G104" s="43"/>
      <c r="H104" s="10" t="e">
        <f t="shared" si="7"/>
        <v>#REF!</v>
      </c>
    </row>
    <row r="105" spans="1:8" s="44" customFormat="1" x14ac:dyDescent="0.35">
      <c r="A105" s="87">
        <v>6</v>
      </c>
      <c r="B105" s="163" t="s">
        <v>123</v>
      </c>
      <c r="C105" s="113">
        <f t="shared" si="8"/>
        <v>500000</v>
      </c>
      <c r="D105" s="218">
        <v>500000</v>
      </c>
      <c r="E105" s="75">
        <v>0</v>
      </c>
      <c r="F105" s="166" t="s">
        <v>86</v>
      </c>
      <c r="G105" s="43"/>
      <c r="H105" s="10" t="e">
        <f t="shared" si="7"/>
        <v>#REF!</v>
      </c>
    </row>
    <row r="106" spans="1:8" s="15" customFormat="1" x14ac:dyDescent="0.35">
      <c r="A106" s="87">
        <v>7</v>
      </c>
      <c r="B106" s="167" t="s">
        <v>87</v>
      </c>
      <c r="C106" s="113">
        <f t="shared" si="8"/>
        <v>1400000</v>
      </c>
      <c r="D106" s="218">
        <v>1400000</v>
      </c>
      <c r="E106" s="75">
        <v>0</v>
      </c>
      <c r="F106" s="226" t="s">
        <v>54</v>
      </c>
      <c r="G106" s="14"/>
      <c r="H106" s="10" t="e">
        <f t="shared" si="7"/>
        <v>#REF!</v>
      </c>
    </row>
    <row r="107" spans="1:8" s="44" customFormat="1" x14ac:dyDescent="0.35">
      <c r="A107" s="87">
        <v>8</v>
      </c>
      <c r="B107" s="163" t="s">
        <v>88</v>
      </c>
      <c r="C107" s="113">
        <f t="shared" si="8"/>
        <v>500000</v>
      </c>
      <c r="D107" s="218">
        <v>500000</v>
      </c>
      <c r="E107" s="75">
        <v>0</v>
      </c>
      <c r="F107" s="164" t="s">
        <v>89</v>
      </c>
      <c r="G107" s="43"/>
      <c r="H107" s="10" t="e">
        <f t="shared" si="7"/>
        <v>#REF!</v>
      </c>
    </row>
    <row r="108" spans="1:8" s="44" customFormat="1" x14ac:dyDescent="0.35">
      <c r="A108" s="87">
        <v>9</v>
      </c>
      <c r="B108" s="163" t="s">
        <v>90</v>
      </c>
      <c r="C108" s="113">
        <f t="shared" si="8"/>
        <v>500000</v>
      </c>
      <c r="D108" s="218">
        <v>500000</v>
      </c>
      <c r="E108" s="75">
        <v>0</v>
      </c>
      <c r="F108" s="164" t="s">
        <v>80</v>
      </c>
      <c r="G108" s="43"/>
      <c r="H108" s="10" t="e">
        <f t="shared" si="7"/>
        <v>#REF!</v>
      </c>
    </row>
    <row r="109" spans="1:8" s="44" customFormat="1" x14ac:dyDescent="0.35">
      <c r="A109" s="87">
        <v>10</v>
      </c>
      <c r="B109" s="163" t="s">
        <v>91</v>
      </c>
      <c r="C109" s="113">
        <f t="shared" si="8"/>
        <v>1000000</v>
      </c>
      <c r="D109" s="218">
        <v>1000000</v>
      </c>
      <c r="E109" s="75">
        <v>0</v>
      </c>
      <c r="F109" s="164" t="s">
        <v>92</v>
      </c>
      <c r="G109" s="43"/>
      <c r="H109" s="10" t="e">
        <f>#REF!</f>
        <v>#REF!</v>
      </c>
    </row>
    <row r="110" spans="1:8" s="44" customFormat="1" x14ac:dyDescent="0.35">
      <c r="A110" s="87">
        <v>11</v>
      </c>
      <c r="B110" s="163" t="s">
        <v>93</v>
      </c>
      <c r="C110" s="113">
        <f t="shared" si="8"/>
        <v>500000</v>
      </c>
      <c r="D110" s="218">
        <v>500000</v>
      </c>
      <c r="E110" s="75">
        <v>0</v>
      </c>
      <c r="F110" s="166" t="s">
        <v>94</v>
      </c>
      <c r="G110" s="43"/>
      <c r="H110" s="10" t="e">
        <f t="shared" si="7"/>
        <v>#REF!</v>
      </c>
    </row>
    <row r="111" spans="1:8" s="44" customFormat="1" x14ac:dyDescent="0.35">
      <c r="A111" s="87">
        <v>12</v>
      </c>
      <c r="B111" s="163" t="s">
        <v>95</v>
      </c>
      <c r="C111" s="113">
        <f t="shared" si="8"/>
        <v>500000</v>
      </c>
      <c r="D111" s="218">
        <v>500000</v>
      </c>
      <c r="E111" s="75">
        <v>0</v>
      </c>
      <c r="F111" s="164" t="s">
        <v>96</v>
      </c>
      <c r="G111" s="43"/>
      <c r="H111" s="10" t="e">
        <f t="shared" si="7"/>
        <v>#REF!</v>
      </c>
    </row>
    <row r="112" spans="1:8" s="44" customFormat="1" x14ac:dyDescent="0.35">
      <c r="A112" s="87">
        <v>13</v>
      </c>
      <c r="B112" s="163" t="s">
        <v>97</v>
      </c>
      <c r="C112" s="113">
        <f t="shared" si="8"/>
        <v>500000</v>
      </c>
      <c r="D112" s="218">
        <v>500000</v>
      </c>
      <c r="E112" s="75">
        <v>0</v>
      </c>
      <c r="F112" s="164" t="s">
        <v>92</v>
      </c>
      <c r="G112" s="43"/>
      <c r="H112" s="10" t="e">
        <f t="shared" si="7"/>
        <v>#REF!</v>
      </c>
    </row>
    <row r="113" spans="1:8" s="44" customFormat="1" x14ac:dyDescent="0.35">
      <c r="A113" s="87">
        <v>14</v>
      </c>
      <c r="B113" s="165" t="s">
        <v>98</v>
      </c>
      <c r="C113" s="113">
        <f t="shared" si="8"/>
        <v>300000</v>
      </c>
      <c r="D113" s="218">
        <v>300000</v>
      </c>
      <c r="E113" s="75">
        <v>0</v>
      </c>
      <c r="F113" s="166" t="s">
        <v>99</v>
      </c>
      <c r="G113" s="43"/>
      <c r="H113" s="10" t="e">
        <f t="shared" si="7"/>
        <v>#REF!</v>
      </c>
    </row>
    <row r="114" spans="1:8" s="44" customFormat="1" x14ac:dyDescent="0.35">
      <c r="A114" s="87">
        <v>15</v>
      </c>
      <c r="B114" s="163" t="s">
        <v>100</v>
      </c>
      <c r="C114" s="113">
        <f t="shared" si="8"/>
        <v>500000</v>
      </c>
      <c r="D114" s="218">
        <v>500000</v>
      </c>
      <c r="E114" s="75">
        <v>0</v>
      </c>
      <c r="F114" s="164" t="s">
        <v>82</v>
      </c>
      <c r="G114" s="43"/>
      <c r="H114" s="10" t="e">
        <f>#REF!</f>
        <v>#REF!</v>
      </c>
    </row>
    <row r="115" spans="1:8" s="44" customFormat="1" x14ac:dyDescent="0.35">
      <c r="A115" s="87">
        <v>16</v>
      </c>
      <c r="B115" s="163" t="s">
        <v>101</v>
      </c>
      <c r="C115" s="113">
        <f t="shared" si="8"/>
        <v>1000000</v>
      </c>
      <c r="D115" s="218">
        <v>1000000</v>
      </c>
      <c r="E115" s="75">
        <v>0</v>
      </c>
      <c r="F115" s="164" t="s">
        <v>84</v>
      </c>
      <c r="G115" s="43"/>
      <c r="H115" s="10" t="e">
        <f t="shared" si="7"/>
        <v>#REF!</v>
      </c>
    </row>
    <row r="116" spans="1:8" s="44" customFormat="1" x14ac:dyDescent="0.35">
      <c r="A116" s="364" t="s">
        <v>102</v>
      </c>
      <c r="B116" s="364"/>
      <c r="C116" s="168">
        <v>8000000</v>
      </c>
      <c r="D116" s="224">
        <f>C116</f>
        <v>8000000</v>
      </c>
      <c r="E116" s="168">
        <v>0</v>
      </c>
      <c r="F116" s="314"/>
      <c r="G116" s="43"/>
      <c r="H116" s="10"/>
    </row>
    <row r="117" spans="1:8" x14ac:dyDescent="0.35">
      <c r="A117" s="362" t="s">
        <v>6</v>
      </c>
      <c r="B117" s="363"/>
      <c r="C117" s="7">
        <f>C6+C116</f>
        <v>196480100</v>
      </c>
      <c r="D117" s="207">
        <f>D6+D116</f>
        <v>34732700</v>
      </c>
      <c r="E117" s="7">
        <f>E6+E116</f>
        <v>161747400</v>
      </c>
      <c r="F117" s="291"/>
    </row>
  </sheetData>
  <autoFilter ref="A3:F117">
    <filterColumn colId="0" showButton="0"/>
    <filterColumn colId="2" showButton="0"/>
    <filterColumn colId="3" showButton="0"/>
    <filterColumn colId="4" showButton="0"/>
  </autoFilter>
  <mergeCells count="14">
    <mergeCell ref="A116:B116"/>
    <mergeCell ref="A117:B117"/>
    <mergeCell ref="A8:C8"/>
    <mergeCell ref="A6:B6"/>
    <mergeCell ref="A7:B7"/>
    <mergeCell ref="A54:B54"/>
    <mergeCell ref="A55:B55"/>
    <mergeCell ref="A93:B93"/>
    <mergeCell ref="A1:F1"/>
    <mergeCell ref="A3:B5"/>
    <mergeCell ref="F3:F4"/>
    <mergeCell ref="C3:E4"/>
    <mergeCell ref="A94:B94"/>
    <mergeCell ref="E2:F2"/>
  </mergeCells>
  <pageMargins left="0.31496062992125984" right="0.11811023622047245" top="0.35433070866141736" bottom="0.31496062992125984" header="0.15748031496062992" footer="7.874015748031496E-2"/>
  <pageSetup paperSize="9" scale="82" orientation="portrait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4" manualBreakCount="4">
    <brk id="31" max="5" man="1"/>
    <brk id="48" max="5" man="1"/>
    <brk id="73" max="5" man="1"/>
    <brk id="10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5" zoomScaleSheetLayoutView="100" zoomScalePageLayoutView="90" workbookViewId="0">
      <selection activeCell="D6" sqref="D6:F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01" customFormat="1" x14ac:dyDescent="0.35">
      <c r="A6" s="349" t="s">
        <v>46</v>
      </c>
      <c r="B6" s="350"/>
      <c r="C6" s="199"/>
      <c r="D6" s="98">
        <f>D8</f>
        <v>2700000</v>
      </c>
      <c r="E6" s="98">
        <f t="shared" ref="E6:F6" si="0">E8</f>
        <v>2700000</v>
      </c>
      <c r="F6" s="98">
        <f t="shared" si="0"/>
        <v>0</v>
      </c>
      <c r="G6" s="99"/>
      <c r="H6" s="100"/>
      <c r="I6" s="10" t="e">
        <f>#REF!</f>
        <v>#REF!</v>
      </c>
    </row>
    <row r="7" spans="1:9" s="105" customFormat="1" x14ac:dyDescent="0.35">
      <c r="A7" s="329" t="s">
        <v>47</v>
      </c>
      <c r="B7" s="330"/>
      <c r="C7" s="201"/>
      <c r="D7" s="102"/>
      <c r="E7" s="102"/>
      <c r="F7" s="102"/>
      <c r="G7" s="103"/>
      <c r="H7" s="104"/>
      <c r="I7" s="10" t="e">
        <f>I6</f>
        <v>#REF!</v>
      </c>
    </row>
    <row r="8" spans="1:9" s="105" customFormat="1" x14ac:dyDescent="0.35">
      <c r="A8" s="137"/>
      <c r="B8" s="138" t="s">
        <v>67</v>
      </c>
      <c r="C8" s="138"/>
      <c r="D8" s="139">
        <f>SUM(D9:D9)</f>
        <v>2700000</v>
      </c>
      <c r="E8" s="139">
        <f>SUM(E9:E9)</f>
        <v>2700000</v>
      </c>
      <c r="F8" s="139"/>
      <c r="G8" s="237"/>
      <c r="H8" s="104"/>
      <c r="I8" s="10" t="e">
        <f>#REF!</f>
        <v>#REF!</v>
      </c>
    </row>
    <row r="9" spans="1:9" s="105" customFormat="1" ht="42" x14ac:dyDescent="0.35">
      <c r="A9" s="136">
        <v>1</v>
      </c>
      <c r="B9" s="118" t="s">
        <v>69</v>
      </c>
      <c r="C9" s="118"/>
      <c r="D9" s="113">
        <f>E9+F9</f>
        <v>2700000</v>
      </c>
      <c r="E9" s="143">
        <v>2700000</v>
      </c>
      <c r="F9" s="143">
        <v>0</v>
      </c>
      <c r="G9" s="238" t="s">
        <v>70</v>
      </c>
      <c r="H9" s="104"/>
      <c r="I9" s="10" t="e">
        <f>#REF!</f>
        <v>#REF!</v>
      </c>
    </row>
  </sheetData>
  <autoFilter ref="A3:G9">
    <filterColumn colId="0" showButton="0"/>
    <filterColumn colId="3" showButton="0"/>
    <filterColumn colId="4" showButton="0"/>
  </autoFilter>
  <mergeCells count="7">
    <mergeCell ref="A7:B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5" zoomScaleSheetLayoutView="100" zoomScalePageLayoutView="90" workbookViewId="0">
      <selection activeCell="F14" sqref="F14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D7+D13</f>
        <v>1348640</v>
      </c>
      <c r="E6" s="234">
        <f t="shared" ref="E6:F6" si="0">E7+E13</f>
        <v>1348640</v>
      </c>
      <c r="F6" s="234">
        <f t="shared" si="0"/>
        <v>0</v>
      </c>
      <c r="G6" s="235"/>
    </row>
    <row r="7" spans="1:9" s="101" customFormat="1" x14ac:dyDescent="0.35">
      <c r="A7" s="349" t="s">
        <v>46</v>
      </c>
      <c r="B7" s="350"/>
      <c r="C7" s="199"/>
      <c r="D7" s="98">
        <f>D9+D11</f>
        <v>848640</v>
      </c>
      <c r="E7" s="98">
        <f t="shared" ref="E7:F7" si="1">E9+E11</f>
        <v>848640</v>
      </c>
      <c r="F7" s="98">
        <f t="shared" si="1"/>
        <v>0</v>
      </c>
      <c r="G7" s="99"/>
      <c r="H7" s="100"/>
      <c r="I7" s="10" t="e">
        <f>#REF!</f>
        <v>#REF!</v>
      </c>
    </row>
    <row r="8" spans="1:9" s="105" customFormat="1" x14ac:dyDescent="0.35">
      <c r="A8" s="329" t="s">
        <v>47</v>
      </c>
      <c r="B8" s="330"/>
      <c r="C8" s="201"/>
      <c r="D8" s="102"/>
      <c r="E8" s="102"/>
      <c r="F8" s="102"/>
      <c r="G8" s="103"/>
      <c r="H8" s="104"/>
      <c r="I8" s="10" t="e">
        <f>I7</f>
        <v>#REF!</v>
      </c>
    </row>
    <row r="9" spans="1:9" s="105" customFormat="1" x14ac:dyDescent="0.35">
      <c r="A9" s="200"/>
      <c r="B9" s="107" t="s">
        <v>48</v>
      </c>
      <c r="C9" s="107"/>
      <c r="D9" s="102">
        <f>D10</f>
        <v>698340</v>
      </c>
      <c r="E9" s="102">
        <f t="shared" ref="E9:F9" si="2">E10</f>
        <v>698340</v>
      </c>
      <c r="F9" s="102">
        <f t="shared" si="2"/>
        <v>0</v>
      </c>
      <c r="G9" s="103"/>
      <c r="H9" s="104"/>
      <c r="I9" s="10" t="e">
        <f>I8</f>
        <v>#REF!</v>
      </c>
    </row>
    <row r="10" spans="1:9" s="105" customFormat="1" x14ac:dyDescent="0.35">
      <c r="A10" s="87">
        <v>1</v>
      </c>
      <c r="B10" s="112" t="s">
        <v>50</v>
      </c>
      <c r="C10" s="112"/>
      <c r="D10" s="113">
        <f>E10+F10</f>
        <v>698340</v>
      </c>
      <c r="E10" s="113">
        <v>698340</v>
      </c>
      <c r="F10" s="113">
        <v>0</v>
      </c>
      <c r="G10" s="236" t="s">
        <v>51</v>
      </c>
      <c r="H10" s="104"/>
      <c r="I10" s="10" t="e">
        <f>#REF!</f>
        <v>#REF!</v>
      </c>
    </row>
    <row r="11" spans="1:9" s="132" customFormat="1" x14ac:dyDescent="0.35">
      <c r="A11" s="130"/>
      <c r="B11" s="244" t="s">
        <v>161</v>
      </c>
      <c r="C11" s="107"/>
      <c r="D11" s="102">
        <f>SUM(D12:D12)</f>
        <v>150300</v>
      </c>
      <c r="E11" s="102">
        <f>SUM(E12:E12)</f>
        <v>150300</v>
      </c>
      <c r="F11" s="102">
        <f>SUM(F12:F12)</f>
        <v>0</v>
      </c>
      <c r="G11" s="123"/>
      <c r="H11" s="131"/>
      <c r="I11" s="10" t="e">
        <f>#REF!</f>
        <v>#REF!</v>
      </c>
    </row>
    <row r="12" spans="1:9" s="105" customFormat="1" x14ac:dyDescent="0.35">
      <c r="A12" s="114">
        <v>4</v>
      </c>
      <c r="B12" s="112" t="s">
        <v>65</v>
      </c>
      <c r="C12" s="112"/>
      <c r="D12" s="113">
        <f>E12+F12</f>
        <v>150300</v>
      </c>
      <c r="E12" s="113">
        <v>150300</v>
      </c>
      <c r="F12" s="113">
        <v>0</v>
      </c>
      <c r="G12" s="236" t="s">
        <v>51</v>
      </c>
      <c r="H12" s="104"/>
      <c r="I12" s="10" t="e">
        <f>#REF!</f>
        <v>#REF!</v>
      </c>
    </row>
    <row r="13" spans="1:9" s="101" customFormat="1" x14ac:dyDescent="0.35">
      <c r="A13" s="351" t="s">
        <v>71</v>
      </c>
      <c r="B13" s="352"/>
      <c r="C13" s="202"/>
      <c r="D13" s="144">
        <f>D15</f>
        <v>500000</v>
      </c>
      <c r="E13" s="144">
        <f t="shared" ref="E13:F13" si="3">E15</f>
        <v>500000</v>
      </c>
      <c r="F13" s="144">
        <f t="shared" si="3"/>
        <v>0</v>
      </c>
      <c r="G13" s="145"/>
      <c r="H13" s="100"/>
      <c r="I13" s="10" t="e">
        <f>#REF!</f>
        <v>#REF!</v>
      </c>
    </row>
    <row r="14" spans="1:9" s="149" customFormat="1" x14ac:dyDescent="0.35">
      <c r="A14" s="353" t="s">
        <v>72</v>
      </c>
      <c r="B14" s="354"/>
      <c r="C14" s="204"/>
      <c r="D14" s="147">
        <f>E14+F14</f>
        <v>0</v>
      </c>
      <c r="E14" s="220"/>
      <c r="F14" s="146"/>
      <c r="G14" s="148"/>
      <c r="H14" s="1"/>
      <c r="I14" s="10" t="e">
        <f>I13</f>
        <v>#REF!</v>
      </c>
    </row>
    <row r="15" spans="1:9" s="62" customFormat="1" x14ac:dyDescent="0.35">
      <c r="A15" s="156"/>
      <c r="B15" s="157" t="s">
        <v>133</v>
      </c>
      <c r="C15" s="157"/>
      <c r="D15" s="158">
        <f>SUM(D16:D16)</f>
        <v>500000</v>
      </c>
      <c r="E15" s="222">
        <f>SUM(E16:E16)</f>
        <v>500000</v>
      </c>
      <c r="F15" s="158">
        <f>SUM(F16:F16)</f>
        <v>0</v>
      </c>
      <c r="G15" s="159"/>
      <c r="H15" s="61"/>
      <c r="I15" s="10" t="e">
        <f>#REF!</f>
        <v>#REF!</v>
      </c>
    </row>
    <row r="16" spans="1:9" s="44" customFormat="1" x14ac:dyDescent="0.35">
      <c r="A16" s="87">
        <v>6</v>
      </c>
      <c r="B16" s="163" t="s">
        <v>123</v>
      </c>
      <c r="C16" s="163"/>
      <c r="D16" s="113">
        <f>E16+F16</f>
        <v>500000</v>
      </c>
      <c r="E16" s="218">
        <v>500000</v>
      </c>
      <c r="F16" s="75">
        <v>0</v>
      </c>
      <c r="G16" s="166" t="s">
        <v>51</v>
      </c>
      <c r="H16" s="43"/>
      <c r="I16" s="10" t="e">
        <f>#REF!</f>
        <v>#REF!</v>
      </c>
    </row>
  </sheetData>
  <autoFilter ref="A3:G16">
    <filterColumn colId="0" showButton="0"/>
    <filterColumn colId="3" showButton="0"/>
    <filterColumn colId="4" showButton="0"/>
  </autoFilter>
  <mergeCells count="9">
    <mergeCell ref="A8:B8"/>
    <mergeCell ref="A13:B13"/>
    <mergeCell ref="A14:B14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zoomScaleSheetLayoutView="100" zoomScalePageLayoutView="90" workbookViewId="0">
      <selection activeCell="E14" sqref="E14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01" customFormat="1" x14ac:dyDescent="0.35">
      <c r="A6" s="351" t="s">
        <v>71</v>
      </c>
      <c r="B6" s="352"/>
      <c r="C6" s="202"/>
      <c r="D6" s="144">
        <f>D8</f>
        <v>1000000</v>
      </c>
      <c r="E6" s="144">
        <f t="shared" ref="E6:F6" si="0">E8</f>
        <v>1000000</v>
      </c>
      <c r="F6" s="144">
        <f t="shared" si="0"/>
        <v>0</v>
      </c>
      <c r="G6" s="145"/>
      <c r="H6" s="100"/>
      <c r="I6" s="10" t="e">
        <f>#REF!</f>
        <v>#REF!</v>
      </c>
    </row>
    <row r="7" spans="1:9" s="149" customFormat="1" x14ac:dyDescent="0.35">
      <c r="A7" s="353" t="s">
        <v>72</v>
      </c>
      <c r="B7" s="354"/>
      <c r="C7" s="204"/>
      <c r="D7" s="147">
        <f>E7+F7</f>
        <v>0</v>
      </c>
      <c r="E7" s="220"/>
      <c r="F7" s="146"/>
      <c r="G7" s="148"/>
      <c r="H7" s="1"/>
      <c r="I7" s="10" t="e">
        <f>I6</f>
        <v>#REF!</v>
      </c>
    </row>
    <row r="8" spans="1:9" s="62" customFormat="1" x14ac:dyDescent="0.35">
      <c r="A8" s="156"/>
      <c r="B8" s="157" t="s">
        <v>133</v>
      </c>
      <c r="C8" s="157"/>
      <c r="D8" s="158">
        <f>SUM(D9:D10)</f>
        <v>1000000</v>
      </c>
      <c r="E8" s="222">
        <f>SUM(E9:E10)</f>
        <v>1000000</v>
      </c>
      <c r="F8" s="158">
        <f>SUM(F9:F10)</f>
        <v>0</v>
      </c>
      <c r="G8" s="159"/>
      <c r="H8" s="61"/>
      <c r="I8" s="10" t="e">
        <f>#REF!</f>
        <v>#REF!</v>
      </c>
    </row>
    <row r="9" spans="1:9" s="44" customFormat="1" x14ac:dyDescent="0.35">
      <c r="A9" s="87">
        <v>3</v>
      </c>
      <c r="B9" s="163" t="s">
        <v>81</v>
      </c>
      <c r="C9" s="163"/>
      <c r="D9" s="113">
        <f>E9+F9</f>
        <v>500000</v>
      </c>
      <c r="E9" s="218">
        <v>500000</v>
      </c>
      <c r="F9" s="75">
        <v>0</v>
      </c>
      <c r="G9" s="166" t="s">
        <v>82</v>
      </c>
      <c r="H9" s="43"/>
      <c r="I9" s="10" t="e">
        <f>#REF!</f>
        <v>#REF!</v>
      </c>
    </row>
    <row r="10" spans="1:9" s="44" customFormat="1" x14ac:dyDescent="0.35">
      <c r="A10" s="87">
        <v>15</v>
      </c>
      <c r="B10" s="163" t="s">
        <v>100</v>
      </c>
      <c r="C10" s="163"/>
      <c r="D10" s="113">
        <f>E10+F10</f>
        <v>500000</v>
      </c>
      <c r="E10" s="218">
        <v>500000</v>
      </c>
      <c r="F10" s="75">
        <v>0</v>
      </c>
      <c r="G10" s="164" t="s">
        <v>82</v>
      </c>
      <c r="H10" s="43"/>
      <c r="I10" s="10" t="e">
        <f>#REF!</f>
        <v>#REF!</v>
      </c>
    </row>
  </sheetData>
  <autoFilter ref="A3:G10">
    <filterColumn colId="0" showButton="0"/>
    <filterColumn colId="3" showButton="0"/>
    <filterColumn colId="4" showButton="0"/>
  </autoFilter>
  <mergeCells count="7">
    <mergeCell ref="A6:B6"/>
    <mergeCell ref="A7:B7"/>
    <mergeCell ref="A1:G1"/>
    <mergeCell ref="A3:B5"/>
    <mergeCell ref="C3:C5"/>
    <mergeCell ref="D3:F4"/>
    <mergeCell ref="G3:G4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ignoredErrors>
    <ignoredError sqref="D8:F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SheetLayoutView="100" zoomScalePageLayoutView="90" workbookViewId="0">
      <selection activeCell="F14" sqref="F14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01" customFormat="1" x14ac:dyDescent="0.35">
      <c r="A6" s="349" t="s">
        <v>46</v>
      </c>
      <c r="B6" s="350"/>
      <c r="C6" s="199"/>
      <c r="D6" s="98">
        <f>D8</f>
        <v>1631800</v>
      </c>
      <c r="E6" s="98">
        <f t="shared" ref="E6:F6" si="0">E8</f>
        <v>1631800</v>
      </c>
      <c r="F6" s="98">
        <f t="shared" si="0"/>
        <v>0</v>
      </c>
      <c r="G6" s="99"/>
      <c r="H6" s="100"/>
      <c r="I6" s="10" t="e">
        <f>#REF!</f>
        <v>#REF!</v>
      </c>
    </row>
    <row r="7" spans="1:9" s="105" customFormat="1" x14ac:dyDescent="0.35">
      <c r="A7" s="329" t="s">
        <v>47</v>
      </c>
      <c r="B7" s="330"/>
      <c r="C7" s="201"/>
      <c r="D7" s="102"/>
      <c r="E7" s="102"/>
      <c r="F7" s="102"/>
      <c r="G7" s="103"/>
      <c r="H7" s="104"/>
      <c r="I7" s="10" t="e">
        <f>I6</f>
        <v>#REF!</v>
      </c>
    </row>
    <row r="8" spans="1:9" s="132" customFormat="1" x14ac:dyDescent="0.35">
      <c r="A8" s="130"/>
      <c r="B8" s="244" t="s">
        <v>161</v>
      </c>
      <c r="C8" s="107"/>
      <c r="D8" s="102">
        <f>SUM(D9:D11)</f>
        <v>1631800</v>
      </c>
      <c r="E8" s="102">
        <f>SUM(E9:E11)</f>
        <v>1631800</v>
      </c>
      <c r="F8" s="102">
        <f>SUM(F9:F11)</f>
        <v>0</v>
      </c>
      <c r="G8" s="123"/>
      <c r="H8" s="131"/>
      <c r="I8" s="10" t="e">
        <f>#REF!</f>
        <v>#REF!</v>
      </c>
    </row>
    <row r="9" spans="1:9" s="105" customFormat="1" x14ac:dyDescent="0.35">
      <c r="A9" s="136">
        <v>1</v>
      </c>
      <c r="B9" s="118" t="s">
        <v>62</v>
      </c>
      <c r="C9" s="118"/>
      <c r="D9" s="113">
        <f>E9+F9</f>
        <v>453350</v>
      </c>
      <c r="E9" s="113">
        <v>453350</v>
      </c>
      <c r="F9" s="113">
        <v>0</v>
      </c>
      <c r="G9" s="236" t="s">
        <v>58</v>
      </c>
      <c r="H9" s="104"/>
      <c r="I9" s="10" t="e">
        <f>#REF!</f>
        <v>#REF!</v>
      </c>
    </row>
    <row r="10" spans="1:9" s="105" customFormat="1" ht="42" x14ac:dyDescent="0.35">
      <c r="A10" s="114">
        <v>2</v>
      </c>
      <c r="B10" s="112" t="s">
        <v>63</v>
      </c>
      <c r="C10" s="112"/>
      <c r="D10" s="113">
        <f>E10+F10</f>
        <v>758450</v>
      </c>
      <c r="E10" s="113">
        <v>758450</v>
      </c>
      <c r="F10" s="113"/>
      <c r="G10" s="236" t="s">
        <v>58</v>
      </c>
      <c r="H10" s="104"/>
      <c r="I10" s="10" t="e">
        <f>I9</f>
        <v>#REF!</v>
      </c>
    </row>
    <row r="11" spans="1:9" s="105" customFormat="1" x14ac:dyDescent="0.35">
      <c r="A11" s="114">
        <v>3</v>
      </c>
      <c r="B11" s="112" t="s">
        <v>64</v>
      </c>
      <c r="C11" s="112"/>
      <c r="D11" s="113">
        <f>E11+F11</f>
        <v>420000</v>
      </c>
      <c r="E11" s="113">
        <v>420000</v>
      </c>
      <c r="F11" s="113">
        <v>0</v>
      </c>
      <c r="G11" s="236" t="s">
        <v>58</v>
      </c>
      <c r="H11" s="104"/>
      <c r="I11" s="10" t="e">
        <f>I10</f>
        <v>#REF!</v>
      </c>
    </row>
  </sheetData>
  <autoFilter ref="A3:G11">
    <filterColumn colId="0" showButton="0"/>
    <filterColumn colId="3" showButton="0"/>
    <filterColumn colId="4" showButton="0"/>
  </autoFilter>
  <mergeCells count="7">
    <mergeCell ref="A6:B6"/>
    <mergeCell ref="A7:B7"/>
    <mergeCell ref="A1:G1"/>
    <mergeCell ref="A3:B5"/>
    <mergeCell ref="C3:C5"/>
    <mergeCell ref="D3:F4"/>
    <mergeCell ref="G3:G4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5" zoomScaleSheetLayoutView="100" zoomScalePageLayoutView="90" workbookViewId="0">
      <selection activeCell="B14" sqref="B14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01" customFormat="1" x14ac:dyDescent="0.35">
      <c r="A6" s="351" t="s">
        <v>71</v>
      </c>
      <c r="B6" s="352"/>
      <c r="C6" s="202"/>
      <c r="D6" s="144">
        <f>D8</f>
        <v>600000</v>
      </c>
      <c r="E6" s="144">
        <f t="shared" ref="E6:F6" si="0">E8</f>
        <v>600000</v>
      </c>
      <c r="F6" s="144">
        <f t="shared" si="0"/>
        <v>0</v>
      </c>
      <c r="G6" s="145"/>
      <c r="H6" s="100"/>
      <c r="I6" s="10" t="e">
        <f>#REF!</f>
        <v>#REF!</v>
      </c>
    </row>
    <row r="7" spans="1:9" s="149" customFormat="1" x14ac:dyDescent="0.35">
      <c r="A7" s="353" t="s">
        <v>72</v>
      </c>
      <c r="B7" s="354"/>
      <c r="C7" s="204"/>
      <c r="D7" s="147">
        <f>E7+F7</f>
        <v>0</v>
      </c>
      <c r="E7" s="220"/>
      <c r="F7" s="146"/>
      <c r="G7" s="148"/>
      <c r="H7" s="1"/>
      <c r="I7" s="10" t="e">
        <f>I6</f>
        <v>#REF!</v>
      </c>
    </row>
    <row r="8" spans="1:9" s="44" customFormat="1" x14ac:dyDescent="0.35">
      <c r="A8" s="150"/>
      <c r="B8" s="151" t="s">
        <v>132</v>
      </c>
      <c r="C8" s="151"/>
      <c r="D8" s="243">
        <f>E8+F8</f>
        <v>600000</v>
      </c>
      <c r="E8" s="221">
        <f>E9</f>
        <v>600000</v>
      </c>
      <c r="F8" s="152">
        <v>0</v>
      </c>
      <c r="G8" s="153"/>
      <c r="H8" s="43"/>
      <c r="I8" s="10" t="e">
        <f>#REF!</f>
        <v>#REF!</v>
      </c>
    </row>
    <row r="9" spans="1:9" s="44" customFormat="1" x14ac:dyDescent="0.35">
      <c r="A9" s="86">
        <v>1</v>
      </c>
      <c r="B9" s="155" t="s">
        <v>74</v>
      </c>
      <c r="C9" s="155"/>
      <c r="D9" s="113">
        <f>E9+F9</f>
        <v>600000</v>
      </c>
      <c r="E9" s="113">
        <v>600000</v>
      </c>
      <c r="F9" s="113">
        <v>0</v>
      </c>
      <c r="G9" s="97" t="s">
        <v>75</v>
      </c>
      <c r="H9" s="43"/>
      <c r="I9" s="10" t="e">
        <f>#REF!</f>
        <v>#REF!</v>
      </c>
    </row>
  </sheetData>
  <autoFilter ref="A3:G9">
    <filterColumn colId="0" showButton="0"/>
    <filterColumn colId="3" showButton="0"/>
    <filterColumn colId="4" showButton="0"/>
  </autoFilter>
  <mergeCells count="7">
    <mergeCell ref="A6:B6"/>
    <mergeCell ref="A7:B7"/>
    <mergeCell ref="A1:G1"/>
    <mergeCell ref="A3:B5"/>
    <mergeCell ref="C3:C5"/>
    <mergeCell ref="D3:F4"/>
    <mergeCell ref="G3:G4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ignoredErrors>
    <ignoredError sqref="D6:F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SheetLayoutView="100" zoomScalePageLayoutView="90" workbookViewId="0">
      <selection activeCell="A6" sqref="A6:XFD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x14ac:dyDescent="0.35">
      <c r="A6" s="232"/>
      <c r="B6" s="233" t="s">
        <v>159</v>
      </c>
      <c r="C6" s="233"/>
      <c r="D6" s="234">
        <f>D7+D31</f>
        <v>32274460</v>
      </c>
      <c r="E6" s="234">
        <f t="shared" ref="E6:F6" si="0">E7+E31</f>
        <v>6461460</v>
      </c>
      <c r="F6" s="234">
        <f t="shared" si="0"/>
        <v>25813000</v>
      </c>
      <c r="G6" s="235"/>
    </row>
    <row r="7" spans="1:9" s="101" customFormat="1" x14ac:dyDescent="0.35">
      <c r="A7" s="349" t="s">
        <v>46</v>
      </c>
      <c r="B7" s="350"/>
      <c r="C7" s="199"/>
      <c r="D7" s="98">
        <f>D9</f>
        <v>30874460</v>
      </c>
      <c r="E7" s="98">
        <f t="shared" ref="E7:F7" si="1">E9</f>
        <v>5061460</v>
      </c>
      <c r="F7" s="98">
        <f t="shared" si="1"/>
        <v>25813000</v>
      </c>
      <c r="G7" s="99"/>
      <c r="H7" s="100"/>
      <c r="I7" s="10" t="e">
        <f>#REF!</f>
        <v>#REF!</v>
      </c>
    </row>
    <row r="8" spans="1:9" s="105" customFormat="1" x14ac:dyDescent="0.35">
      <c r="A8" s="329" t="s">
        <v>47</v>
      </c>
      <c r="B8" s="330"/>
      <c r="C8" s="201"/>
      <c r="D8" s="102"/>
      <c r="E8" s="102"/>
      <c r="F8" s="102"/>
      <c r="G8" s="103"/>
      <c r="H8" s="104"/>
      <c r="I8" s="10" t="e">
        <f>I7</f>
        <v>#REF!</v>
      </c>
    </row>
    <row r="9" spans="1:9" s="105" customFormat="1" x14ac:dyDescent="0.35">
      <c r="A9" s="200"/>
      <c r="B9" s="107" t="s">
        <v>48</v>
      </c>
      <c r="C9" s="107"/>
      <c r="D9" s="102">
        <f>D10+D14+D22</f>
        <v>30874460</v>
      </c>
      <c r="E9" s="102">
        <f t="shared" ref="E9:F9" si="2">E10+E14+E22</f>
        <v>5061460</v>
      </c>
      <c r="F9" s="102">
        <f t="shared" si="2"/>
        <v>25813000</v>
      </c>
      <c r="G9" s="103"/>
      <c r="H9" s="104"/>
      <c r="I9" s="10" t="e">
        <f>I8</f>
        <v>#REF!</v>
      </c>
    </row>
    <row r="10" spans="1:9" s="116" customFormat="1" ht="42" x14ac:dyDescent="0.35">
      <c r="A10" s="172">
        <v>2</v>
      </c>
      <c r="B10" s="173" t="s">
        <v>52</v>
      </c>
      <c r="C10" s="173"/>
      <c r="D10" s="174">
        <f>E10+F10</f>
        <v>15104370</v>
      </c>
      <c r="E10" s="174">
        <v>1354370</v>
      </c>
      <c r="F10" s="174">
        <v>13750000</v>
      </c>
      <c r="G10" s="239" t="s">
        <v>54</v>
      </c>
      <c r="H10" s="115"/>
      <c r="I10" s="10" t="e">
        <f>#REF!</f>
        <v>#REF!</v>
      </c>
    </row>
    <row r="11" spans="1:9" s="116" customFormat="1" ht="31.5" x14ac:dyDescent="0.35">
      <c r="A11" s="176"/>
      <c r="B11" s="179" t="s">
        <v>109</v>
      </c>
      <c r="C11" s="179"/>
      <c r="D11" s="177"/>
      <c r="E11" s="177">
        <v>0</v>
      </c>
      <c r="F11" s="181">
        <v>1200000</v>
      </c>
      <c r="G11" s="240"/>
      <c r="H11" s="115"/>
      <c r="I11" s="10" t="e">
        <f>I10</f>
        <v>#REF!</v>
      </c>
    </row>
    <row r="12" spans="1:9" s="116" customFormat="1" ht="31.5" x14ac:dyDescent="0.35">
      <c r="A12" s="176"/>
      <c r="B12" s="179" t="s">
        <v>107</v>
      </c>
      <c r="C12" s="179"/>
      <c r="D12" s="177"/>
      <c r="E12" s="177">
        <v>0</v>
      </c>
      <c r="F12" s="181">
        <v>900000</v>
      </c>
      <c r="G12" s="240"/>
      <c r="H12" s="115"/>
      <c r="I12" s="10" t="e">
        <f>I11</f>
        <v>#REF!</v>
      </c>
    </row>
    <row r="13" spans="1:9" s="116" customFormat="1" ht="47.25" x14ac:dyDescent="0.35">
      <c r="A13" s="117"/>
      <c r="B13" s="180" t="s">
        <v>108</v>
      </c>
      <c r="C13" s="180"/>
      <c r="D13" s="119"/>
      <c r="E13" s="119">
        <v>0</v>
      </c>
      <c r="F13" s="182">
        <v>11650000</v>
      </c>
      <c r="G13" s="238"/>
      <c r="H13" s="115"/>
      <c r="I13" s="10" t="e">
        <f>I12</f>
        <v>#REF!</v>
      </c>
    </row>
    <row r="14" spans="1:9" s="116" customFormat="1" ht="63" x14ac:dyDescent="0.35">
      <c r="A14" s="187">
        <v>3</v>
      </c>
      <c r="B14" s="173" t="s">
        <v>55</v>
      </c>
      <c r="C14" s="173"/>
      <c r="D14" s="174">
        <f>E14+F14</f>
        <v>11036590</v>
      </c>
      <c r="E14" s="174">
        <v>1025590</v>
      </c>
      <c r="F14" s="174">
        <v>10011000</v>
      </c>
      <c r="G14" s="239" t="s">
        <v>54</v>
      </c>
      <c r="H14" s="115"/>
      <c r="I14" s="10" t="e">
        <f>#REF!</f>
        <v>#REF!</v>
      </c>
    </row>
    <row r="15" spans="1:9" s="116" customFormat="1" ht="31.5" x14ac:dyDescent="0.35">
      <c r="A15" s="188"/>
      <c r="B15" s="185" t="s">
        <v>110</v>
      </c>
      <c r="C15" s="185"/>
      <c r="D15" s="189"/>
      <c r="E15" s="189"/>
      <c r="F15" s="186">
        <v>6651000</v>
      </c>
      <c r="G15" s="190"/>
      <c r="H15" s="115"/>
      <c r="I15" s="10" t="e">
        <f>I14</f>
        <v>#REF!</v>
      </c>
    </row>
    <row r="16" spans="1:9" s="116" customFormat="1" ht="31.5" x14ac:dyDescent="0.35">
      <c r="A16" s="176"/>
      <c r="B16" s="179" t="s">
        <v>111</v>
      </c>
      <c r="C16" s="179"/>
      <c r="D16" s="177"/>
      <c r="E16" s="177"/>
      <c r="F16" s="181">
        <v>260000</v>
      </c>
      <c r="G16" s="178"/>
      <c r="H16" s="115"/>
      <c r="I16" s="10" t="e">
        <f>I15</f>
        <v>#REF!</v>
      </c>
    </row>
    <row r="17" spans="1:9" s="116" customFormat="1" ht="31.5" x14ac:dyDescent="0.35">
      <c r="A17" s="176"/>
      <c r="B17" s="179" t="s">
        <v>112</v>
      </c>
      <c r="C17" s="179"/>
      <c r="D17" s="177"/>
      <c r="E17" s="177"/>
      <c r="F17" s="181">
        <v>400000</v>
      </c>
      <c r="G17" s="178"/>
      <c r="H17" s="115"/>
      <c r="I17" s="10"/>
    </row>
    <row r="18" spans="1:9" s="116" customFormat="1" ht="31.5" x14ac:dyDescent="0.35">
      <c r="A18" s="176"/>
      <c r="B18" s="179" t="s">
        <v>113</v>
      </c>
      <c r="C18" s="179"/>
      <c r="D18" s="177"/>
      <c r="E18" s="177"/>
      <c r="F18" s="181">
        <v>400000</v>
      </c>
      <c r="G18" s="178"/>
      <c r="H18" s="115"/>
      <c r="I18" s="10"/>
    </row>
    <row r="19" spans="1:9" s="116" customFormat="1" ht="31.5" x14ac:dyDescent="0.35">
      <c r="A19" s="176"/>
      <c r="B19" s="179" t="s">
        <v>157</v>
      </c>
      <c r="C19" s="179"/>
      <c r="D19" s="177"/>
      <c r="E19" s="177"/>
      <c r="F19" s="181">
        <v>600000</v>
      </c>
      <c r="G19" s="178"/>
      <c r="H19" s="115"/>
      <c r="I19" s="10"/>
    </row>
    <row r="20" spans="1:9" s="116" customFormat="1" ht="47.25" x14ac:dyDescent="0.35">
      <c r="A20" s="176"/>
      <c r="B20" s="179" t="s">
        <v>114</v>
      </c>
      <c r="C20" s="179"/>
      <c r="D20" s="177"/>
      <c r="E20" s="177"/>
      <c r="F20" s="181">
        <v>1200000</v>
      </c>
      <c r="G20" s="178"/>
      <c r="H20" s="115"/>
      <c r="I20" s="10"/>
    </row>
    <row r="21" spans="1:9" s="116" customFormat="1" ht="31.5" x14ac:dyDescent="0.35">
      <c r="A21" s="117"/>
      <c r="B21" s="180" t="s">
        <v>115</v>
      </c>
      <c r="C21" s="180"/>
      <c r="D21" s="119"/>
      <c r="E21" s="119"/>
      <c r="F21" s="182">
        <v>500000</v>
      </c>
      <c r="G21" s="120"/>
      <c r="H21" s="115"/>
      <c r="I21" s="10" t="e">
        <f>I16</f>
        <v>#REF!</v>
      </c>
    </row>
    <row r="22" spans="1:9" s="116" customFormat="1" ht="63" x14ac:dyDescent="0.35">
      <c r="A22" s="187">
        <v>4</v>
      </c>
      <c r="B22" s="173" t="s">
        <v>156</v>
      </c>
      <c r="C22" s="173"/>
      <c r="D22" s="174">
        <f>E22+F22</f>
        <v>4733500</v>
      </c>
      <c r="E22" s="174">
        <v>2681500</v>
      </c>
      <c r="F22" s="174">
        <v>2052000</v>
      </c>
      <c r="G22" s="239" t="s">
        <v>54</v>
      </c>
      <c r="H22" s="115"/>
      <c r="I22" s="10" t="e">
        <f>#REF!</f>
        <v>#REF!</v>
      </c>
    </row>
    <row r="23" spans="1:9" s="116" customFormat="1" ht="31.5" x14ac:dyDescent="0.35">
      <c r="A23" s="176"/>
      <c r="B23" s="179" t="s">
        <v>116</v>
      </c>
      <c r="C23" s="179"/>
      <c r="D23" s="177"/>
      <c r="E23" s="177"/>
      <c r="F23" s="181">
        <v>10000</v>
      </c>
      <c r="G23" s="178"/>
      <c r="H23" s="115"/>
      <c r="I23" s="10" t="e">
        <f>I22</f>
        <v>#REF!</v>
      </c>
    </row>
    <row r="24" spans="1:9" s="116" customFormat="1" ht="47.25" x14ac:dyDescent="0.35">
      <c r="A24" s="193"/>
      <c r="B24" s="183" t="s">
        <v>117</v>
      </c>
      <c r="C24" s="183"/>
      <c r="D24" s="194"/>
      <c r="E24" s="194"/>
      <c r="F24" s="184">
        <v>648000</v>
      </c>
      <c r="G24" s="195"/>
      <c r="H24" s="115"/>
      <c r="I24" s="10" t="e">
        <f>I23</f>
        <v>#REF!</v>
      </c>
    </row>
    <row r="25" spans="1:9" s="116" customFormat="1" ht="31.5" x14ac:dyDescent="0.35">
      <c r="A25" s="188"/>
      <c r="B25" s="185" t="s">
        <v>118</v>
      </c>
      <c r="C25" s="185"/>
      <c r="D25" s="189"/>
      <c r="E25" s="189"/>
      <c r="F25" s="186">
        <v>32000</v>
      </c>
      <c r="G25" s="190"/>
      <c r="H25" s="115"/>
      <c r="I25" s="10"/>
    </row>
    <row r="26" spans="1:9" s="116" customFormat="1" ht="31.5" x14ac:dyDescent="0.35">
      <c r="A26" s="176"/>
      <c r="B26" s="179" t="s">
        <v>119</v>
      </c>
      <c r="C26" s="179"/>
      <c r="D26" s="177"/>
      <c r="E26" s="177"/>
      <c r="F26" s="181">
        <v>10000</v>
      </c>
      <c r="G26" s="178"/>
      <c r="H26" s="115"/>
      <c r="I26" s="10"/>
    </row>
    <row r="27" spans="1:9" s="116" customFormat="1" ht="31.5" x14ac:dyDescent="0.35">
      <c r="A27" s="176"/>
      <c r="B27" s="179" t="s">
        <v>130</v>
      </c>
      <c r="C27" s="179"/>
      <c r="D27" s="177"/>
      <c r="E27" s="177"/>
      <c r="F27" s="181">
        <v>25000</v>
      </c>
      <c r="G27" s="178"/>
      <c r="H27" s="115"/>
      <c r="I27" s="10"/>
    </row>
    <row r="28" spans="1:9" s="116" customFormat="1" ht="31.5" x14ac:dyDescent="0.35">
      <c r="A28" s="176"/>
      <c r="B28" s="179" t="s">
        <v>120</v>
      </c>
      <c r="C28" s="179"/>
      <c r="D28" s="177"/>
      <c r="E28" s="177"/>
      <c r="F28" s="181">
        <v>423000</v>
      </c>
      <c r="G28" s="178"/>
      <c r="H28" s="115"/>
      <c r="I28" s="10"/>
    </row>
    <row r="29" spans="1:9" s="116" customFormat="1" ht="31.5" x14ac:dyDescent="0.35">
      <c r="A29" s="188"/>
      <c r="B29" s="185" t="s">
        <v>121</v>
      </c>
      <c r="C29" s="185"/>
      <c r="D29" s="189"/>
      <c r="E29" s="189"/>
      <c r="F29" s="186">
        <v>204000</v>
      </c>
      <c r="G29" s="190"/>
      <c r="H29" s="115"/>
      <c r="I29" s="10" t="e">
        <f>I24</f>
        <v>#REF!</v>
      </c>
    </row>
    <row r="30" spans="1:9" s="116" customFormat="1" ht="31.5" x14ac:dyDescent="0.35">
      <c r="A30" s="117"/>
      <c r="B30" s="180" t="s">
        <v>122</v>
      </c>
      <c r="C30" s="180"/>
      <c r="D30" s="119"/>
      <c r="E30" s="119"/>
      <c r="F30" s="182">
        <v>700000</v>
      </c>
      <c r="G30" s="120"/>
      <c r="H30" s="115"/>
      <c r="I30" s="10" t="e">
        <f>I29</f>
        <v>#REF!</v>
      </c>
    </row>
    <row r="31" spans="1:9" s="101" customFormat="1" x14ac:dyDescent="0.35">
      <c r="A31" s="351" t="s">
        <v>71</v>
      </c>
      <c r="B31" s="352"/>
      <c r="C31" s="202"/>
      <c r="D31" s="144">
        <f>D33</f>
        <v>1400000</v>
      </c>
      <c r="E31" s="144">
        <f t="shared" ref="E31:F31" si="3">E33</f>
        <v>1400000</v>
      </c>
      <c r="F31" s="144">
        <f t="shared" si="3"/>
        <v>0</v>
      </c>
      <c r="G31" s="145"/>
      <c r="H31" s="100"/>
      <c r="I31" s="10" t="e">
        <f>#REF!</f>
        <v>#REF!</v>
      </c>
    </row>
    <row r="32" spans="1:9" s="149" customFormat="1" x14ac:dyDescent="0.35">
      <c r="A32" s="353" t="s">
        <v>72</v>
      </c>
      <c r="B32" s="354"/>
      <c r="C32" s="204"/>
      <c r="D32" s="147">
        <f>E32+F32</f>
        <v>0</v>
      </c>
      <c r="E32" s="220"/>
      <c r="F32" s="146"/>
      <c r="G32" s="148"/>
      <c r="H32" s="1"/>
      <c r="I32" s="10" t="e">
        <f>I31</f>
        <v>#REF!</v>
      </c>
    </row>
    <row r="33" spans="1:9" s="62" customFormat="1" x14ac:dyDescent="0.35">
      <c r="A33" s="156"/>
      <c r="B33" s="157" t="s">
        <v>133</v>
      </c>
      <c r="C33" s="157"/>
      <c r="D33" s="158">
        <f>SUM(D34:D34)</f>
        <v>1400000</v>
      </c>
      <c r="E33" s="222">
        <f>SUM(E34:E34)</f>
        <v>1400000</v>
      </c>
      <c r="F33" s="158">
        <f>SUM(F34:F34)</f>
        <v>0</v>
      </c>
      <c r="G33" s="159"/>
      <c r="H33" s="61"/>
      <c r="I33" s="10" t="e">
        <f>#REF!</f>
        <v>#REF!</v>
      </c>
    </row>
    <row r="34" spans="1:9" s="15" customFormat="1" x14ac:dyDescent="0.35">
      <c r="A34" s="87">
        <v>7</v>
      </c>
      <c r="B34" s="167" t="s">
        <v>87</v>
      </c>
      <c r="C34" s="167"/>
      <c r="D34" s="113">
        <f>E34+F34</f>
        <v>1400000</v>
      </c>
      <c r="E34" s="218">
        <v>1400000</v>
      </c>
      <c r="F34" s="75">
        <v>0</v>
      </c>
      <c r="G34" s="226" t="s">
        <v>54</v>
      </c>
      <c r="H34" s="14"/>
      <c r="I34" s="10" t="e">
        <f>#REF!</f>
        <v>#REF!</v>
      </c>
    </row>
  </sheetData>
  <autoFilter ref="A3:G34">
    <filterColumn colId="0" showButton="0"/>
    <filterColumn colId="3" showButton="0"/>
    <filterColumn colId="4" showButton="0"/>
  </autoFilter>
  <mergeCells count="9">
    <mergeCell ref="A8:B8"/>
    <mergeCell ref="A31:B31"/>
    <mergeCell ref="A32:B32"/>
    <mergeCell ref="A1:G1"/>
    <mergeCell ref="A3:B5"/>
    <mergeCell ref="C3:C5"/>
    <mergeCell ref="D3:F4"/>
    <mergeCell ref="G3:G4"/>
    <mergeCell ref="A7:B7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2" manualBreakCount="2">
    <brk id="24" max="5" man="1"/>
    <brk id="33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SheetLayoutView="100" zoomScalePageLayoutView="90" workbookViewId="0">
      <selection activeCell="B16" sqref="B16"/>
    </sheetView>
  </sheetViews>
  <sheetFormatPr defaultRowHeight="21" x14ac:dyDescent="0.35"/>
  <cols>
    <col min="1" max="1" width="3.75" style="3" customWidth="1"/>
    <col min="2" max="2" width="54.5" style="4" customWidth="1"/>
    <col min="3" max="3" width="50.75" style="4" hidden="1" customWidth="1"/>
    <col min="4" max="4" width="11.125" style="2" bestFit="1" customWidth="1"/>
    <col min="5" max="5" width="11.125" style="225" bestFit="1" customWidth="1"/>
    <col min="6" max="6" width="11.125" style="2" bestFit="1" customWidth="1"/>
    <col min="7" max="7" width="19.25" style="170" bestFit="1" customWidth="1"/>
    <col min="8" max="8" width="14.5" style="2" hidden="1" customWidth="1"/>
    <col min="9" max="9" width="15.25" style="2" hidden="1" customWidth="1"/>
    <col min="10" max="10" width="11.875" style="3" bestFit="1" customWidth="1"/>
    <col min="11" max="16384" width="9" style="3"/>
  </cols>
  <sheetData>
    <row r="1" spans="1:9" ht="21" customHeight="1" x14ac:dyDescent="0.35">
      <c r="A1" s="331" t="s">
        <v>0</v>
      </c>
      <c r="B1" s="331"/>
      <c r="C1" s="331"/>
      <c r="D1" s="331"/>
      <c r="E1" s="331"/>
      <c r="F1" s="331"/>
      <c r="G1" s="331"/>
      <c r="H1" s="1"/>
    </row>
    <row r="2" spans="1:9" ht="21" customHeight="1" x14ac:dyDescent="0.35">
      <c r="D2" s="5"/>
      <c r="E2" s="205"/>
      <c r="F2" s="5"/>
      <c r="G2" s="171"/>
    </row>
    <row r="3" spans="1:9" ht="21" customHeight="1" x14ac:dyDescent="0.35">
      <c r="A3" s="332" t="s">
        <v>1</v>
      </c>
      <c r="B3" s="333"/>
      <c r="C3" s="338" t="s">
        <v>158</v>
      </c>
      <c r="D3" s="341" t="s">
        <v>131</v>
      </c>
      <c r="E3" s="342"/>
      <c r="F3" s="343"/>
      <c r="G3" s="347" t="s">
        <v>2</v>
      </c>
    </row>
    <row r="4" spans="1:9" x14ac:dyDescent="0.35">
      <c r="A4" s="334"/>
      <c r="B4" s="335"/>
      <c r="C4" s="339"/>
      <c r="D4" s="344"/>
      <c r="E4" s="345"/>
      <c r="F4" s="346"/>
      <c r="G4" s="348"/>
    </row>
    <row r="5" spans="1:9" x14ac:dyDescent="0.35">
      <c r="A5" s="336"/>
      <c r="B5" s="337"/>
      <c r="C5" s="340"/>
      <c r="D5" s="6" t="s">
        <v>3</v>
      </c>
      <c r="E5" s="206" t="s">
        <v>4</v>
      </c>
      <c r="F5" s="6" t="s">
        <v>5</v>
      </c>
      <c r="G5" s="203"/>
    </row>
    <row r="6" spans="1:9" s="15" customFormat="1" x14ac:dyDescent="0.35">
      <c r="A6" s="358" t="s">
        <v>124</v>
      </c>
      <c r="B6" s="359"/>
      <c r="C6" s="198"/>
      <c r="D6" s="12">
        <f>D8</f>
        <v>1400000</v>
      </c>
      <c r="E6" s="12">
        <f t="shared" ref="E6:F6" si="0">E8</f>
        <v>0</v>
      </c>
      <c r="F6" s="12">
        <f t="shared" si="0"/>
        <v>1400000</v>
      </c>
      <c r="G6" s="13"/>
      <c r="H6" s="14"/>
      <c r="I6" s="10" t="e">
        <f>#REF!</f>
        <v>#REF!</v>
      </c>
    </row>
    <row r="7" spans="1:9" s="11" customFormat="1" x14ac:dyDescent="0.35">
      <c r="A7" s="355" t="s">
        <v>7</v>
      </c>
      <c r="B7" s="356"/>
      <c r="C7" s="356"/>
      <c r="D7" s="357"/>
      <c r="E7" s="208"/>
      <c r="F7" s="16"/>
      <c r="G7" s="17"/>
      <c r="H7" s="18"/>
      <c r="I7" s="10" t="e">
        <f>I6</f>
        <v>#REF!</v>
      </c>
    </row>
    <row r="8" spans="1:9" s="62" customFormat="1" x14ac:dyDescent="0.35">
      <c r="A8" s="58"/>
      <c r="B8" s="59" t="s">
        <v>104</v>
      </c>
      <c r="C8" s="59"/>
      <c r="D8" s="66">
        <f>SUM(D9:D9)</f>
        <v>1400000</v>
      </c>
      <c r="E8" s="212">
        <f>SUM(E9:E9)</f>
        <v>0</v>
      </c>
      <c r="F8" s="66">
        <f>SUM(F9:F9)</f>
        <v>1400000</v>
      </c>
      <c r="G8" s="67"/>
      <c r="H8" s="61"/>
      <c r="I8" s="10" t="e">
        <f>#REF!</f>
        <v>#REF!</v>
      </c>
    </row>
    <row r="9" spans="1:9" s="44" customFormat="1" ht="42" x14ac:dyDescent="0.35">
      <c r="A9" s="40">
        <v>19</v>
      </c>
      <c r="B9" s="80" t="s">
        <v>128</v>
      </c>
      <c r="C9" s="80"/>
      <c r="D9" s="71">
        <v>1400000</v>
      </c>
      <c r="E9" s="214">
        <v>0</v>
      </c>
      <c r="F9" s="71">
        <f>D9</f>
        <v>1400000</v>
      </c>
      <c r="G9" s="227" t="s">
        <v>38</v>
      </c>
      <c r="H9" s="43"/>
      <c r="I9" s="10" t="e">
        <f>#REF!</f>
        <v>#REF!</v>
      </c>
    </row>
  </sheetData>
  <autoFilter ref="A3:G9">
    <filterColumn colId="0" showButton="0"/>
    <filterColumn colId="3" showButton="0"/>
    <filterColumn colId="4" showButton="0"/>
  </autoFilter>
  <mergeCells count="7">
    <mergeCell ref="A7:D7"/>
    <mergeCell ref="A1:G1"/>
    <mergeCell ref="A3:B5"/>
    <mergeCell ref="C3:C5"/>
    <mergeCell ref="D3:F4"/>
    <mergeCell ref="G3:G4"/>
    <mergeCell ref="A6:B6"/>
  </mergeCells>
  <pageMargins left="0.31496062992125984" right="0.11811023622047245" top="0.35433070866141736" bottom="0.31496062992125984" header="0.15748031496062992" footer="7.874015748031496E-2"/>
  <pageSetup paperSize="9" scale="82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26</vt:i4>
      </vt:variant>
      <vt:variant>
        <vt:lpstr>ช่วงที่มีชื่อ</vt:lpstr>
      </vt:variant>
      <vt:variant>
        <vt:i4>52</vt:i4>
      </vt:variant>
    </vt:vector>
  </HeadingPairs>
  <TitlesOfParts>
    <vt:vector size="78" baseType="lpstr">
      <vt:lpstr>ภาพรวมหน่วยงาน</vt:lpstr>
      <vt:lpstr>สาธารณสุข</vt:lpstr>
      <vt:lpstr>พาณิชย์</vt:lpstr>
      <vt:lpstr>ประมง</vt:lpstr>
      <vt:lpstr>ปกครอง</vt:lpstr>
      <vt:lpstr>เกษตร</vt:lpstr>
      <vt:lpstr>ท่องเที่ยว</vt:lpstr>
      <vt:lpstr>เกษตรและสหกรณ์</vt:lpstr>
      <vt:lpstr>แขวงทางหลวง</vt:lpstr>
      <vt:lpstr>อ.สามโก้</vt:lpstr>
      <vt:lpstr>อ.แสวงหา</vt:lpstr>
      <vt:lpstr>อ.ไชโย</vt:lpstr>
      <vt:lpstr>อ.ป่าโมก</vt:lpstr>
      <vt:lpstr>อ.โพธิ์ทอง</vt:lpstr>
      <vt:lpstr>อ.วิเศษ</vt:lpstr>
      <vt:lpstr>อ.เมือง</vt:lpstr>
      <vt:lpstr>โยธา</vt:lpstr>
      <vt:lpstr>ชลประทาน</vt:lpstr>
      <vt:lpstr>ทรัพยากรธรรมชาติ</vt:lpstr>
      <vt:lpstr>พัฒนาชุมชน</vt:lpstr>
      <vt:lpstr>คุมประพฤติ</vt:lpstr>
      <vt:lpstr>ตำรวจ</vt:lpstr>
      <vt:lpstr>สวัสดิการ</vt:lpstr>
      <vt:lpstr>ศอ.ปส.จ.อท.</vt:lpstr>
      <vt:lpstr>รายละเอียดงบ 2562</vt:lpstr>
      <vt:lpstr>งบจังหวัด 2562 (y1)</vt:lpstr>
      <vt:lpstr>เกษตร!Print_Area</vt:lpstr>
      <vt:lpstr>เกษตรและสหกรณ์!Print_Area</vt:lpstr>
      <vt:lpstr>แขวงทางหลวง!Print_Area</vt:lpstr>
      <vt:lpstr>โยธา!Print_Area</vt:lpstr>
      <vt:lpstr>คุมประพฤติ!Print_Area</vt:lpstr>
      <vt:lpstr>'งบจังหวัด 2562 (y1)'!Print_Area</vt:lpstr>
      <vt:lpstr>ชลประทาน!Print_Area</vt:lpstr>
      <vt:lpstr>ตำรวจ!Print_Area</vt:lpstr>
      <vt:lpstr>ทรัพยากรธรรมชาติ!Print_Area</vt:lpstr>
      <vt:lpstr>ท่องเที่ยว!Print_Area</vt:lpstr>
      <vt:lpstr>ปกครอง!Print_Area</vt:lpstr>
      <vt:lpstr>ประมง!Print_Area</vt:lpstr>
      <vt:lpstr>พัฒนาชุมชน!Print_Area</vt:lpstr>
      <vt:lpstr>พาณิชย์!Print_Area</vt:lpstr>
      <vt:lpstr>ภาพรวมหน่วยงาน!Print_Area</vt:lpstr>
      <vt:lpstr>'รายละเอียดงบ 2562'!Print_Area</vt:lpstr>
      <vt:lpstr>ศอ.ปส.จ.อท.!Print_Area</vt:lpstr>
      <vt:lpstr>สวัสดิการ!Print_Area</vt:lpstr>
      <vt:lpstr>สาธารณสุข!Print_Area</vt:lpstr>
      <vt:lpstr>อ.เมือง!Print_Area</vt:lpstr>
      <vt:lpstr>อ.แสวงหา!Print_Area</vt:lpstr>
      <vt:lpstr>อ.โพธิ์ทอง!Print_Area</vt:lpstr>
      <vt:lpstr>อ.ไชโย!Print_Area</vt:lpstr>
      <vt:lpstr>อ.ป่าโมก!Print_Area</vt:lpstr>
      <vt:lpstr>อ.วิเศษ!Print_Area</vt:lpstr>
      <vt:lpstr>อ.สามโก้!Print_Area</vt:lpstr>
      <vt:lpstr>เกษตร!Print_Titles</vt:lpstr>
      <vt:lpstr>เกษตรและสหกรณ์!Print_Titles</vt:lpstr>
      <vt:lpstr>แขวงทางหลวง!Print_Titles</vt:lpstr>
      <vt:lpstr>โยธา!Print_Titles</vt:lpstr>
      <vt:lpstr>คุมประพฤติ!Print_Titles</vt:lpstr>
      <vt:lpstr>'งบจังหวัด 2562 (y1)'!Print_Titles</vt:lpstr>
      <vt:lpstr>ชลประทาน!Print_Titles</vt:lpstr>
      <vt:lpstr>ตำรวจ!Print_Titles</vt:lpstr>
      <vt:lpstr>ทรัพยากรธรรมชาติ!Print_Titles</vt:lpstr>
      <vt:lpstr>ท่องเที่ยว!Print_Titles</vt:lpstr>
      <vt:lpstr>ปกครอง!Print_Titles</vt:lpstr>
      <vt:lpstr>ประมง!Print_Titles</vt:lpstr>
      <vt:lpstr>พัฒนาชุมชน!Print_Titles</vt:lpstr>
      <vt:lpstr>พาณิชย์!Print_Titles</vt:lpstr>
      <vt:lpstr>ภาพรวมหน่วยงาน!Print_Titles</vt:lpstr>
      <vt:lpstr>'รายละเอียดงบ 2562'!Print_Titles</vt:lpstr>
      <vt:lpstr>ศอ.ปส.จ.อท.!Print_Titles</vt:lpstr>
      <vt:lpstr>สวัสดิการ!Print_Titles</vt:lpstr>
      <vt:lpstr>สาธารณสุข!Print_Titles</vt:lpstr>
      <vt:lpstr>อ.เมือง!Print_Titles</vt:lpstr>
      <vt:lpstr>อ.แสวงหา!Print_Titles</vt:lpstr>
      <vt:lpstr>อ.โพธิ์ทอง!Print_Titles</vt:lpstr>
      <vt:lpstr>อ.ไชโย!Print_Titles</vt:lpstr>
      <vt:lpstr>อ.ป่าโมก!Print_Titles</vt:lpstr>
      <vt:lpstr>อ.วิเศษ!Print_Titles</vt:lpstr>
      <vt:lpstr>อ.สามโก้!Print_Titles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lenovo_6</cp:lastModifiedBy>
  <cp:lastPrinted>2018-06-12T02:05:56Z</cp:lastPrinted>
  <dcterms:created xsi:type="dcterms:W3CDTF">2018-05-08T03:47:35Z</dcterms:created>
  <dcterms:modified xsi:type="dcterms:W3CDTF">2018-06-22T03:01:12Z</dcterms:modified>
</cp:coreProperties>
</file>