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45" windowWidth="19815" windowHeight="7665" tabRatio="893"/>
  </bookViews>
  <sheets>
    <sheet name="1. ตำรวจภูธร" sheetId="5" r:id="rId1"/>
    <sheet name="2. ปกครอง" sheetId="4" r:id="rId2"/>
    <sheet name="3.สถานพินิจ" sheetId="3" r:id="rId3"/>
    <sheet name="4.ศอ.ปส." sheetId="10" r:id="rId4"/>
    <sheet name="5.จัดหางาน" sheetId="9" r:id="rId5"/>
    <sheet name="6. ประกันสังคม" sheetId="8" r:id="rId6"/>
    <sheet name="7.พัฒนาฝีมือ" sheetId="7" r:id="rId7"/>
    <sheet name="8.เกษตรและสหกรณ์" sheetId="2" r:id="rId8"/>
    <sheet name="9. ประมง" sheetId="13" r:id="rId9"/>
    <sheet name="10. พัฒนชุมชน" sheetId="12" r:id="rId10"/>
    <sheet name="11. สวัสดิการ" sheetId="15" r:id="rId11"/>
    <sheet name="12. สาธารณสุข" sheetId="17" r:id="rId12"/>
    <sheet name="13.ไชโย" sheetId="18" r:id="rId13"/>
    <sheet name="14. เมือง" sheetId="20" r:id="rId14"/>
    <sheet name="15.สามโก้" sheetId="19" r:id="rId15"/>
    <sheet name="16.วิเศษ" sheetId="23" r:id="rId16"/>
    <sheet name="17.แสวงหา" sheetId="24" r:id="rId17"/>
    <sheet name="18.โพธิ์ทอง" sheetId="22" r:id="rId18"/>
    <sheet name="19. ชลประทาน" sheetId="21" r:id="rId19"/>
    <sheet name="20.ทรัพยากรธรรมชาติ" sheetId="27" r:id="rId20"/>
    <sheet name="21.โยธา" sheetId="26" r:id="rId21"/>
    <sheet name="22.เกษตร" sheetId="25" r:id="rId22"/>
    <sheet name="23.ปศุสัตว์" sheetId="29" r:id="rId23"/>
    <sheet name="24.อุตสาหกรรม" sheetId="31" r:id="rId24"/>
    <sheet name="25.พาณิชย์" sheetId="30" r:id="rId25"/>
    <sheet name="26.ท่องเที่ยว" sheetId="28" r:id="rId26"/>
    <sheet name="27.วัฒนธรรม" sheetId="32" r:id="rId27"/>
    <sheet name="งบจังหวัด 61 (200 ล้าน)" sheetId="1" r:id="rId28"/>
    <sheet name="หน่วยงาน" sheetId="6" r:id="rId29"/>
  </sheets>
  <definedNames>
    <definedName name="_xlnm._FilterDatabase" localSheetId="0" hidden="1">'1. ตำรวจภูธร'!$A$5:$I$17</definedName>
    <definedName name="_xlnm._FilterDatabase" localSheetId="27" hidden="1">'งบจังหวัด 61 (200 ล้าน)'!$A$5:$I$163</definedName>
    <definedName name="_xlnm.Print_Area" localSheetId="0">'1. ตำรวจภูธร'!$A$1:$I$17</definedName>
    <definedName name="_xlnm.Print_Area" localSheetId="9">'10. พัฒนชุมชน'!$A$1:$I$16</definedName>
    <definedName name="_xlnm.Print_Area" localSheetId="10">'11. สวัสดิการ'!$A$1:$I$11</definedName>
    <definedName name="_xlnm.Print_Area" localSheetId="11">'12. สาธารณสุข'!$A$1:$I$12</definedName>
    <definedName name="_xlnm.Print_Area" localSheetId="12">'13.ไชโย'!$A$1:$I$15</definedName>
    <definedName name="_xlnm.Print_Area" localSheetId="13">'14. เมือง'!$A$1:$I$13</definedName>
    <definedName name="_xlnm.Print_Area" localSheetId="14">'15.สามโก้'!$A$1:$I$12</definedName>
    <definedName name="_xlnm.Print_Area" localSheetId="15">'16.วิเศษ'!$A$1:$I$17</definedName>
    <definedName name="_xlnm.Print_Area" localSheetId="16">'17.แสวงหา'!$A$1:$I$15</definedName>
    <definedName name="_xlnm.Print_Area" localSheetId="17">'18.โพธิ์ทอง'!$A$1:$I$18</definedName>
    <definedName name="_xlnm.Print_Area" localSheetId="18">'19. ชลประทาน'!$A$1:$I$15</definedName>
    <definedName name="_xlnm.Print_Area" localSheetId="1">'2. ปกครอง'!$A$1:$I$11</definedName>
    <definedName name="_xlnm.Print_Area" localSheetId="19">'20.ทรัพยากรธรรมชาติ'!$A$1:$I$13</definedName>
    <definedName name="_xlnm.Print_Area" localSheetId="20">'21.โยธา'!$A$1:$I$11</definedName>
    <definedName name="_xlnm.Print_Area" localSheetId="21">'22.เกษตร'!$A$1:$I$15</definedName>
    <definedName name="_xlnm.Print_Area" localSheetId="22">'23.ปศุสัตว์'!$A$1:$I$11</definedName>
    <definedName name="_xlnm.Print_Area" localSheetId="23">'24.อุตสาหกรรม'!$A$1:$I$11</definedName>
    <definedName name="_xlnm.Print_Area" localSheetId="24">'25.พาณิชย์'!$A$1:$I$11</definedName>
    <definedName name="_xlnm.Print_Area" localSheetId="25">'26.ท่องเที่ยว'!$A$1:$I$41</definedName>
    <definedName name="_xlnm.Print_Area" localSheetId="26">'27.วัฒนธรรม'!$A$1:$I$13</definedName>
    <definedName name="_xlnm.Print_Area" localSheetId="2">'3.สถานพินิจ'!$A$1:$I$11</definedName>
    <definedName name="_xlnm.Print_Area" localSheetId="3">'4.ศอ.ปส.'!$A$1:$I$24</definedName>
    <definedName name="_xlnm.Print_Area" localSheetId="4">'5.จัดหางาน'!$A$1:$I$11</definedName>
    <definedName name="_xlnm.Print_Area" localSheetId="5">'6. ประกันสังคม'!$A$1:$I$11</definedName>
    <definedName name="_xlnm.Print_Area" localSheetId="6">'7.พัฒนาฝีมือ'!$A$1:$I$15</definedName>
    <definedName name="_xlnm.Print_Area" localSheetId="7">'8.เกษตรและสหกรณ์'!$A$1:$I$20</definedName>
    <definedName name="_xlnm.Print_Area" localSheetId="8">'9. ประมง'!$A$1:$I$14</definedName>
    <definedName name="_xlnm.Print_Area" localSheetId="27">'งบจังหวัด 61 (200 ล้าน)'!$A$1:$I$163</definedName>
    <definedName name="_xlnm.Print_Area" localSheetId="28">หน่วยงาน!$A$1:$C$29</definedName>
    <definedName name="_xlnm.Print_Titles" localSheetId="0">'1. ตำรวจภูธร'!$5:$6</definedName>
    <definedName name="_xlnm.Print_Titles" localSheetId="9">'10. พัฒนชุมชน'!$5:$6</definedName>
    <definedName name="_xlnm.Print_Titles" localSheetId="10">'11. สวัสดิการ'!$5:$6</definedName>
    <definedName name="_xlnm.Print_Titles" localSheetId="11">'12. สาธารณสุข'!$5:$6</definedName>
    <definedName name="_xlnm.Print_Titles" localSheetId="12">'13.ไชโย'!$5:$6</definedName>
    <definedName name="_xlnm.Print_Titles" localSheetId="13">'14. เมือง'!$5:$6</definedName>
    <definedName name="_xlnm.Print_Titles" localSheetId="14">'15.สามโก้'!$5:$6</definedName>
    <definedName name="_xlnm.Print_Titles" localSheetId="15">'16.วิเศษ'!$5:$6</definedName>
    <definedName name="_xlnm.Print_Titles" localSheetId="16">'17.แสวงหา'!$5:$6</definedName>
    <definedName name="_xlnm.Print_Titles" localSheetId="17">'18.โพธิ์ทอง'!$5:$6</definedName>
    <definedName name="_xlnm.Print_Titles" localSheetId="18">'19. ชลประทาน'!$5:$6</definedName>
    <definedName name="_xlnm.Print_Titles" localSheetId="1">'2. ปกครอง'!$5:$6</definedName>
    <definedName name="_xlnm.Print_Titles" localSheetId="19">'20.ทรัพยากรธรรมชาติ'!$5:$6</definedName>
    <definedName name="_xlnm.Print_Titles" localSheetId="20">'21.โยธา'!$5:$6</definedName>
    <definedName name="_xlnm.Print_Titles" localSheetId="21">'22.เกษตร'!$5:$6</definedName>
    <definedName name="_xlnm.Print_Titles" localSheetId="22">'23.ปศุสัตว์'!$5:$6</definedName>
    <definedName name="_xlnm.Print_Titles" localSheetId="23">'24.อุตสาหกรรม'!$5:$6</definedName>
    <definedName name="_xlnm.Print_Titles" localSheetId="24">'25.พาณิชย์'!$5:$6</definedName>
    <definedName name="_xlnm.Print_Titles" localSheetId="25">'26.ท่องเที่ยว'!$5:$6</definedName>
    <definedName name="_xlnm.Print_Titles" localSheetId="26">'27.วัฒนธรรม'!$5:$6</definedName>
    <definedName name="_xlnm.Print_Titles" localSheetId="2">'3.สถานพินิจ'!$5:$6</definedName>
    <definedName name="_xlnm.Print_Titles" localSheetId="3">'4.ศอ.ปส.'!$5:$6</definedName>
    <definedName name="_xlnm.Print_Titles" localSheetId="4">'5.จัดหางาน'!$5:$6</definedName>
    <definedName name="_xlnm.Print_Titles" localSheetId="5">'6. ประกันสังคม'!$5:$6</definedName>
    <definedName name="_xlnm.Print_Titles" localSheetId="6">'7.พัฒนาฝีมือ'!$5:$6</definedName>
    <definedName name="_xlnm.Print_Titles" localSheetId="7">'8.เกษตรและสหกรณ์'!$5:$6</definedName>
    <definedName name="_xlnm.Print_Titles" localSheetId="8">'9. ประมง'!$5:$6</definedName>
    <definedName name="_xlnm.Print_Titles" localSheetId="27">'งบจังหวัด 61 (200 ล้าน)'!$5:$6</definedName>
  </definedNames>
  <calcPr calcId="144525"/>
</workbook>
</file>

<file path=xl/calcChain.xml><?xml version="1.0" encoding="utf-8"?>
<calcChain xmlns="http://schemas.openxmlformats.org/spreadsheetml/2006/main">
  <c r="F12" i="28" l="1"/>
  <c r="G12" i="28"/>
  <c r="E12" i="28"/>
  <c r="G13" i="32"/>
  <c r="E13" i="32"/>
  <c r="G12" i="32"/>
  <c r="E12" i="32"/>
  <c r="G11" i="32"/>
  <c r="E11" i="32"/>
  <c r="G10" i="32"/>
  <c r="G9" i="32" s="1"/>
  <c r="G8" i="32" s="1"/>
  <c r="G7" i="32" s="1"/>
  <c r="F10" i="32"/>
  <c r="E10" i="32"/>
  <c r="E9" i="32" s="1"/>
  <c r="E8" i="32" s="1"/>
  <c r="E7" i="32" s="1"/>
  <c r="F9" i="32"/>
  <c r="F8" i="32" s="1"/>
  <c r="F7" i="32" s="1"/>
  <c r="F10" i="31"/>
  <c r="G10" i="31"/>
  <c r="G9" i="31" s="1"/>
  <c r="G8" i="31" s="1"/>
  <c r="G7" i="31" s="1"/>
  <c r="E10" i="31"/>
  <c r="F10" i="29"/>
  <c r="G10" i="29"/>
  <c r="E10" i="29"/>
  <c r="F13" i="25"/>
  <c r="G13" i="25"/>
  <c r="F9" i="31"/>
  <c r="F8" i="31" s="1"/>
  <c r="F7" i="31" s="1"/>
  <c r="E9" i="31"/>
  <c r="E8" i="31" s="1"/>
  <c r="E7" i="31" s="1"/>
  <c r="G10" i="30"/>
  <c r="G9" i="30" s="1"/>
  <c r="G8" i="30" s="1"/>
  <c r="G7" i="30" s="1"/>
  <c r="F10" i="30"/>
  <c r="F9" i="30" s="1"/>
  <c r="F8" i="30" s="1"/>
  <c r="F7" i="30" s="1"/>
  <c r="E10" i="30"/>
  <c r="E9" i="30" s="1"/>
  <c r="E8" i="30" s="1"/>
  <c r="E7" i="30" s="1"/>
  <c r="F9" i="29"/>
  <c r="F8" i="29" s="1"/>
  <c r="F7" i="29" s="1"/>
  <c r="G9" i="29"/>
  <c r="G8" i="29" s="1"/>
  <c r="G7" i="29" s="1"/>
  <c r="E9" i="29"/>
  <c r="E8" i="29" s="1"/>
  <c r="E7" i="29" s="1"/>
  <c r="G40" i="28"/>
  <c r="F40" i="28"/>
  <c r="E40" i="28"/>
  <c r="G38" i="28"/>
  <c r="G37" i="28" s="1"/>
  <c r="F38" i="28"/>
  <c r="F37" i="28" s="1"/>
  <c r="E38" i="28"/>
  <c r="E37" i="28" s="1"/>
  <c r="G28" i="28"/>
  <c r="E28" i="28"/>
  <c r="G20" i="28"/>
  <c r="G19" i="28" s="1"/>
  <c r="F20" i="28"/>
  <c r="E20" i="28"/>
  <c r="E19" i="28" s="1"/>
  <c r="F19" i="28"/>
  <c r="G17" i="28"/>
  <c r="F17" i="28"/>
  <c r="E17" i="28"/>
  <c r="G15" i="28"/>
  <c r="F15" i="28"/>
  <c r="F14" i="28" s="1"/>
  <c r="E15" i="28"/>
  <c r="G14" i="28"/>
  <c r="E14" i="28"/>
  <c r="G10" i="28"/>
  <c r="F10" i="28"/>
  <c r="E10" i="28"/>
  <c r="F9" i="28"/>
  <c r="F8" i="28" s="1"/>
  <c r="F7" i="28" s="1"/>
  <c r="E9" i="28"/>
  <c r="F12" i="27"/>
  <c r="G12" i="27"/>
  <c r="E12" i="27"/>
  <c r="G10" i="27"/>
  <c r="G9" i="27" s="1"/>
  <c r="G8" i="27" s="1"/>
  <c r="G7" i="27" s="1"/>
  <c r="F10" i="27"/>
  <c r="F9" i="27" s="1"/>
  <c r="F8" i="27" s="1"/>
  <c r="F7" i="27" s="1"/>
  <c r="E10" i="27"/>
  <c r="E9" i="27" s="1"/>
  <c r="E8" i="27" s="1"/>
  <c r="E7" i="27" s="1"/>
  <c r="G10" i="26"/>
  <c r="G9" i="26" s="1"/>
  <c r="G8" i="26" s="1"/>
  <c r="G7" i="26" s="1"/>
  <c r="F10" i="26"/>
  <c r="F9" i="26" s="1"/>
  <c r="F8" i="26" s="1"/>
  <c r="F7" i="26" s="1"/>
  <c r="E10" i="26"/>
  <c r="E9" i="26" s="1"/>
  <c r="E8" i="26" s="1"/>
  <c r="E7" i="26" s="1"/>
  <c r="E14" i="25"/>
  <c r="E13" i="25" s="1"/>
  <c r="E12" i="25" s="1"/>
  <c r="G12" i="25"/>
  <c r="F12" i="25"/>
  <c r="G10" i="25"/>
  <c r="G9" i="25" s="1"/>
  <c r="G8" i="25" s="1"/>
  <c r="G7" i="25" s="1"/>
  <c r="F10" i="25"/>
  <c r="F9" i="25" s="1"/>
  <c r="F8" i="25" s="1"/>
  <c r="F7" i="25" s="1"/>
  <c r="E10" i="25"/>
  <c r="E9" i="25" s="1"/>
  <c r="E8" i="25" s="1"/>
  <c r="E7" i="25" s="1"/>
  <c r="F16" i="23"/>
  <c r="F15" i="23" s="1"/>
  <c r="F14" i="23" s="1"/>
  <c r="G16" i="23"/>
  <c r="G15" i="23" s="1"/>
  <c r="G14" i="23" s="1"/>
  <c r="E16" i="23"/>
  <c r="E15" i="23" s="1"/>
  <c r="E14" i="23" s="1"/>
  <c r="G14" i="24"/>
  <c r="F14" i="24"/>
  <c r="E14" i="24"/>
  <c r="G12" i="24"/>
  <c r="F12" i="24"/>
  <c r="E12" i="24"/>
  <c r="G10" i="24"/>
  <c r="F10" i="24"/>
  <c r="E10" i="24"/>
  <c r="G12" i="23"/>
  <c r="F12" i="23"/>
  <c r="E12" i="23"/>
  <c r="G10" i="23"/>
  <c r="G9" i="23" s="1"/>
  <c r="G8" i="23" s="1"/>
  <c r="G7" i="23" s="1"/>
  <c r="F10" i="23"/>
  <c r="F9" i="23" s="1"/>
  <c r="F8" i="23" s="1"/>
  <c r="F7" i="23" s="1"/>
  <c r="E10" i="23"/>
  <c r="E9" i="23" s="1"/>
  <c r="E8" i="23" s="1"/>
  <c r="E7" i="23" s="1"/>
  <c r="G16" i="22"/>
  <c r="F16" i="22"/>
  <c r="E16" i="22"/>
  <c r="E9" i="22" s="1"/>
  <c r="E8" i="22" s="1"/>
  <c r="E7" i="22" s="1"/>
  <c r="G10" i="22"/>
  <c r="G9" i="22" s="1"/>
  <c r="G8" i="22" s="1"/>
  <c r="G7" i="22" s="1"/>
  <c r="F10" i="22"/>
  <c r="F9" i="22" s="1"/>
  <c r="F8" i="22" s="1"/>
  <c r="F7" i="22" s="1"/>
  <c r="G10" i="21"/>
  <c r="G9" i="21" s="1"/>
  <c r="G8" i="21" s="1"/>
  <c r="G7" i="21" s="1"/>
  <c r="F10" i="21"/>
  <c r="F9" i="21" s="1"/>
  <c r="F8" i="21" s="1"/>
  <c r="F7" i="21" s="1"/>
  <c r="E10" i="21"/>
  <c r="E9" i="21" s="1"/>
  <c r="E8" i="21" s="1"/>
  <c r="E7" i="21" s="1"/>
  <c r="F10" i="17"/>
  <c r="E10" i="17"/>
  <c r="F10" i="15"/>
  <c r="G10" i="15"/>
  <c r="E10" i="15"/>
  <c r="F10" i="12"/>
  <c r="F9" i="12" s="1"/>
  <c r="F8" i="12" s="1"/>
  <c r="E10" i="12"/>
  <c r="E9" i="12" s="1"/>
  <c r="E8" i="12" s="1"/>
  <c r="G12" i="20"/>
  <c r="F12" i="20"/>
  <c r="E12" i="20"/>
  <c r="G10" i="20"/>
  <c r="G9" i="20" s="1"/>
  <c r="G8" i="20" s="1"/>
  <c r="G7" i="20" s="1"/>
  <c r="F10" i="20"/>
  <c r="F9" i="20" s="1"/>
  <c r="F8" i="20" s="1"/>
  <c r="F7" i="20" s="1"/>
  <c r="E10" i="20"/>
  <c r="E9" i="20" s="1"/>
  <c r="E8" i="20" s="1"/>
  <c r="E7" i="20" s="1"/>
  <c r="G10" i="19"/>
  <c r="G9" i="19" s="1"/>
  <c r="G8" i="19" s="1"/>
  <c r="G7" i="19" s="1"/>
  <c r="F10" i="19"/>
  <c r="F9" i="19" s="1"/>
  <c r="F8" i="19" s="1"/>
  <c r="F7" i="19" s="1"/>
  <c r="E10" i="19"/>
  <c r="E9" i="19" s="1"/>
  <c r="E8" i="19" s="1"/>
  <c r="E7" i="19" s="1"/>
  <c r="G13" i="18"/>
  <c r="F13" i="18"/>
  <c r="E13" i="18"/>
  <c r="G10" i="18"/>
  <c r="G9" i="18" s="1"/>
  <c r="G8" i="18" s="1"/>
  <c r="G7" i="18" s="1"/>
  <c r="F10" i="18"/>
  <c r="F9" i="18" s="1"/>
  <c r="F8" i="18" s="1"/>
  <c r="F7" i="18" s="1"/>
  <c r="E10" i="18"/>
  <c r="E9" i="18" s="1"/>
  <c r="E8" i="18" s="1"/>
  <c r="E7" i="18" s="1"/>
  <c r="G12" i="17"/>
  <c r="G10" i="17" s="1"/>
  <c r="G9" i="17" s="1"/>
  <c r="G8" i="17" s="1"/>
  <c r="G7" i="17" s="1"/>
  <c r="F9" i="17"/>
  <c r="F8" i="17" s="1"/>
  <c r="F7" i="17" s="1"/>
  <c r="E9" i="17"/>
  <c r="E8" i="17" s="1"/>
  <c r="E7" i="17" s="1"/>
  <c r="F9" i="15"/>
  <c r="F8" i="15" s="1"/>
  <c r="F7" i="15" s="1"/>
  <c r="E9" i="15"/>
  <c r="E8" i="15" s="1"/>
  <c r="E7" i="15" s="1"/>
  <c r="F10" i="13"/>
  <c r="F9" i="13" s="1"/>
  <c r="F8" i="13" s="1"/>
  <c r="F7" i="13" s="1"/>
  <c r="F13" i="13"/>
  <c r="F12" i="13" s="1"/>
  <c r="G13" i="13"/>
  <c r="G12" i="13" s="1"/>
  <c r="E13" i="13"/>
  <c r="E12" i="13" s="1"/>
  <c r="F18" i="2"/>
  <c r="G18" i="2"/>
  <c r="F14" i="2"/>
  <c r="E14" i="2"/>
  <c r="E19" i="2"/>
  <c r="E20" i="2"/>
  <c r="E11" i="13"/>
  <c r="G11" i="13" s="1"/>
  <c r="G10" i="13" s="1"/>
  <c r="G9" i="13" s="1"/>
  <c r="G8" i="13" s="1"/>
  <c r="G7" i="13" s="1"/>
  <c r="G14" i="12"/>
  <c r="G13" i="12" s="1"/>
  <c r="G12" i="12" s="1"/>
  <c r="F14" i="12"/>
  <c r="F13" i="12" s="1"/>
  <c r="F12" i="12" s="1"/>
  <c r="E14" i="12"/>
  <c r="E13" i="12" s="1"/>
  <c r="E12" i="12" s="1"/>
  <c r="G11" i="12"/>
  <c r="G10" i="12" s="1"/>
  <c r="G9" i="12" s="1"/>
  <c r="G8" i="12" s="1"/>
  <c r="G7" i="12" s="1"/>
  <c r="F9" i="7"/>
  <c r="F8" i="7" s="1"/>
  <c r="E9" i="7"/>
  <c r="E8" i="7" s="1"/>
  <c r="F10" i="7"/>
  <c r="E10" i="7"/>
  <c r="F9" i="8"/>
  <c r="F8" i="8" s="1"/>
  <c r="F7" i="8" s="1"/>
  <c r="E9" i="8"/>
  <c r="E8" i="8" s="1"/>
  <c r="E7" i="8" s="1"/>
  <c r="F10" i="8"/>
  <c r="E10" i="8"/>
  <c r="G23" i="10"/>
  <c r="F23" i="10"/>
  <c r="E23" i="10"/>
  <c r="G10" i="10"/>
  <c r="G9" i="10" s="1"/>
  <c r="G8" i="10" s="1"/>
  <c r="G7" i="10" s="1"/>
  <c r="F10" i="10"/>
  <c r="F9" i="10" s="1"/>
  <c r="F8" i="10" s="1"/>
  <c r="F7" i="10" s="1"/>
  <c r="E10" i="10"/>
  <c r="E9" i="10" s="1"/>
  <c r="E8" i="10" s="1"/>
  <c r="E7" i="10" s="1"/>
  <c r="G10" i="9"/>
  <c r="G9" i="9" s="1"/>
  <c r="G8" i="9" s="1"/>
  <c r="G7" i="9" s="1"/>
  <c r="F10" i="9"/>
  <c r="F9" i="9" s="1"/>
  <c r="F8" i="9" s="1"/>
  <c r="F7" i="9" s="1"/>
  <c r="E10" i="9"/>
  <c r="E9" i="9" s="1"/>
  <c r="E8" i="9" s="1"/>
  <c r="E7" i="9" s="1"/>
  <c r="G11" i="8"/>
  <c r="G10" i="8" s="1"/>
  <c r="G9" i="8" s="1"/>
  <c r="G8" i="8" s="1"/>
  <c r="G7" i="8" s="1"/>
  <c r="G14" i="7"/>
  <c r="F14" i="7"/>
  <c r="F13" i="7" s="1"/>
  <c r="F12" i="7" s="1"/>
  <c r="E14" i="7"/>
  <c r="E13" i="7" s="1"/>
  <c r="E12" i="7" s="1"/>
  <c r="G13" i="7"/>
  <c r="G12" i="7" s="1"/>
  <c r="G11" i="7"/>
  <c r="G10" i="7" s="1"/>
  <c r="G9" i="7" s="1"/>
  <c r="G8" i="7" s="1"/>
  <c r="F10" i="4"/>
  <c r="F9" i="4" s="1"/>
  <c r="F8" i="4" s="1"/>
  <c r="F7" i="4" s="1"/>
  <c r="G10" i="4"/>
  <c r="G9" i="4" s="1"/>
  <c r="G8" i="4" s="1"/>
  <c r="G7" i="4" s="1"/>
  <c r="E10" i="4"/>
  <c r="E9" i="4" s="1"/>
  <c r="E8" i="4" s="1"/>
  <c r="E7" i="4" s="1"/>
  <c r="F10" i="5"/>
  <c r="G10" i="5"/>
  <c r="E10" i="5"/>
  <c r="C29" i="6"/>
  <c r="G7" i="7" l="1"/>
  <c r="F7" i="7"/>
  <c r="E7" i="7"/>
  <c r="E7" i="12"/>
  <c r="F7" i="12"/>
  <c r="E10" i="13"/>
  <c r="E9" i="13" s="1"/>
  <c r="E8" i="13" s="1"/>
  <c r="E7" i="13" s="1"/>
  <c r="E8" i="28"/>
  <c r="E7" i="28" s="1"/>
  <c r="G9" i="28"/>
  <c r="G8" i="28" s="1"/>
  <c r="G7" i="28" s="1"/>
  <c r="F9" i="24"/>
  <c r="F8" i="24" s="1"/>
  <c r="F7" i="24" s="1"/>
  <c r="E9" i="24"/>
  <c r="E8" i="24" s="1"/>
  <c r="E7" i="24" s="1"/>
  <c r="G9" i="24"/>
  <c r="G8" i="24" s="1"/>
  <c r="G7" i="24" s="1"/>
  <c r="G9" i="15"/>
  <c r="G8" i="15" s="1"/>
  <c r="G7" i="15" s="1"/>
  <c r="E18" i="2"/>
  <c r="E17" i="2" s="1"/>
  <c r="E16" i="2" s="1"/>
  <c r="G16" i="5"/>
  <c r="F16" i="5"/>
  <c r="E16" i="5"/>
  <c r="G14" i="5"/>
  <c r="F14" i="5"/>
  <c r="E14" i="5"/>
  <c r="G12" i="5"/>
  <c r="G9" i="5" s="1"/>
  <c r="G8" i="5" s="1"/>
  <c r="G7" i="5" s="1"/>
  <c r="F12" i="5"/>
  <c r="F9" i="5" s="1"/>
  <c r="F8" i="5" s="1"/>
  <c r="F7" i="5" s="1"/>
  <c r="E12" i="5"/>
  <c r="E9" i="5" s="1"/>
  <c r="E8" i="5" s="1"/>
  <c r="E7" i="5" s="1"/>
  <c r="G10" i="3"/>
  <c r="G9" i="3" s="1"/>
  <c r="G8" i="3" s="1"/>
  <c r="G7" i="3" s="1"/>
  <c r="F10" i="3"/>
  <c r="F9" i="3" s="1"/>
  <c r="F8" i="3" s="1"/>
  <c r="F7" i="3" s="1"/>
  <c r="E10" i="3"/>
  <c r="E9" i="3" s="1"/>
  <c r="E8" i="3" s="1"/>
  <c r="E7" i="3" s="1"/>
  <c r="G17" i="2"/>
  <c r="G16" i="2" s="1"/>
  <c r="F17" i="2"/>
  <c r="F16" i="2" s="1"/>
  <c r="G15" i="2"/>
  <c r="F13" i="2"/>
  <c r="F10" i="2" s="1"/>
  <c r="F9" i="2" s="1"/>
  <c r="F8" i="2" s="1"/>
  <c r="E13" i="2"/>
  <c r="E10" i="2" s="1"/>
  <c r="E9" i="2" s="1"/>
  <c r="E8" i="2" s="1"/>
  <c r="G12" i="2"/>
  <c r="G11" i="2"/>
  <c r="G162" i="1"/>
  <c r="H162" i="1" s="1"/>
  <c r="H163" i="1" s="1"/>
  <c r="H161" i="1"/>
  <c r="H160" i="1" s="1"/>
  <c r="G160" i="1"/>
  <c r="F160" i="1"/>
  <c r="E160" i="1"/>
  <c r="H159" i="1"/>
  <c r="H158" i="1" s="1"/>
  <c r="G158" i="1"/>
  <c r="G157" i="1" s="1"/>
  <c r="F158" i="1"/>
  <c r="F157" i="1" s="1"/>
  <c r="E158" i="1"/>
  <c r="E157" i="1"/>
  <c r="H156" i="1"/>
  <c r="H155" i="1"/>
  <c r="H154" i="1"/>
  <c r="H153" i="1"/>
  <c r="H152" i="1"/>
  <c r="H151" i="1"/>
  <c r="H150" i="1"/>
  <c r="H149" i="1"/>
  <c r="H148" i="1"/>
  <c r="G147" i="1"/>
  <c r="E147" i="1"/>
  <c r="H146" i="1"/>
  <c r="H145" i="1"/>
  <c r="H144" i="1"/>
  <c r="H143" i="1"/>
  <c r="H142" i="1"/>
  <c r="H141" i="1"/>
  <c r="H140" i="1"/>
  <c r="G139" i="1"/>
  <c r="E139" i="1"/>
  <c r="G138" i="1"/>
  <c r="H138" i="1" s="1"/>
  <c r="E138" i="1"/>
  <c r="G137" i="1"/>
  <c r="E137" i="1"/>
  <c r="G136" i="1"/>
  <c r="G135" i="1" s="1"/>
  <c r="F136" i="1"/>
  <c r="E136" i="1"/>
  <c r="E135" i="1" s="1"/>
  <c r="F135" i="1"/>
  <c r="H134" i="1"/>
  <c r="H133" i="1" s="1"/>
  <c r="G133" i="1"/>
  <c r="F133" i="1"/>
  <c r="E133" i="1"/>
  <c r="H132" i="1"/>
  <c r="H131" i="1" s="1"/>
  <c r="G131" i="1"/>
  <c r="G130" i="1" s="1"/>
  <c r="F131" i="1"/>
  <c r="E131" i="1"/>
  <c r="E130" i="1" s="1"/>
  <c r="F130" i="1"/>
  <c r="H129" i="1"/>
  <c r="H128" i="1"/>
  <c r="G127" i="1"/>
  <c r="F127" i="1"/>
  <c r="E127" i="1"/>
  <c r="H126" i="1"/>
  <c r="H125" i="1" s="1"/>
  <c r="G125" i="1"/>
  <c r="F125" i="1"/>
  <c r="F124" i="1" s="1"/>
  <c r="F123" i="1" s="1"/>
  <c r="E125" i="1"/>
  <c r="G124" i="1"/>
  <c r="E124" i="1"/>
  <c r="H122" i="1"/>
  <c r="H121" i="1" s="1"/>
  <c r="G121" i="1"/>
  <c r="G119" i="1" s="1"/>
  <c r="F121" i="1"/>
  <c r="F119" i="1" s="1"/>
  <c r="E121" i="1"/>
  <c r="E119" i="1" s="1"/>
  <c r="H120" i="1"/>
  <c r="H118" i="1"/>
  <c r="H117" i="1"/>
  <c r="E117" i="1"/>
  <c r="H116" i="1"/>
  <c r="E116" i="1"/>
  <c r="G115" i="1"/>
  <c r="G114" i="1" s="1"/>
  <c r="F115" i="1"/>
  <c r="F114" i="1" s="1"/>
  <c r="E115" i="1"/>
  <c r="E114" i="1" s="1"/>
  <c r="H113" i="1"/>
  <c r="H112" i="1"/>
  <c r="E112" i="1"/>
  <c r="H111" i="1"/>
  <c r="G110" i="1"/>
  <c r="G109" i="1" s="1"/>
  <c r="F110" i="1"/>
  <c r="F109" i="1" s="1"/>
  <c r="E110" i="1"/>
  <c r="E109" i="1"/>
  <c r="H108" i="1"/>
  <c r="H107" i="1"/>
  <c r="H106" i="1"/>
  <c r="G105" i="1"/>
  <c r="F105" i="1"/>
  <c r="E105" i="1"/>
  <c r="H104" i="1"/>
  <c r="H103" i="1" s="1"/>
  <c r="H102" i="1" s="1"/>
  <c r="G103" i="1"/>
  <c r="G102" i="1" s="1"/>
  <c r="F103" i="1"/>
  <c r="F102" i="1" s="1"/>
  <c r="E103" i="1"/>
  <c r="E102" i="1" s="1"/>
  <c r="H101" i="1"/>
  <c r="H100" i="1" s="1"/>
  <c r="H99" i="1" s="1"/>
  <c r="G100" i="1"/>
  <c r="G99" i="1" s="1"/>
  <c r="F100" i="1"/>
  <c r="F99" i="1" s="1"/>
  <c r="E100" i="1"/>
  <c r="E99" i="1" s="1"/>
  <c r="H97" i="1"/>
  <c r="H96" i="1"/>
  <c r="H95" i="1" s="1"/>
  <c r="G95" i="1"/>
  <c r="F95" i="1"/>
  <c r="E95" i="1"/>
  <c r="H94" i="1"/>
  <c r="H93" i="1"/>
  <c r="G92" i="1"/>
  <c r="F92" i="1"/>
  <c r="E92" i="1"/>
  <c r="H91" i="1"/>
  <c r="H90" i="1" s="1"/>
  <c r="G90" i="1"/>
  <c r="G89" i="1" s="1"/>
  <c r="F90" i="1"/>
  <c r="E90" i="1"/>
  <c r="E89" i="1" s="1"/>
  <c r="H88" i="1"/>
  <c r="H87" i="1"/>
  <c r="H86" i="1"/>
  <c r="H85" i="1"/>
  <c r="H84" i="1"/>
  <c r="H83" i="1"/>
  <c r="H82" i="1" s="1"/>
  <c r="G82" i="1"/>
  <c r="F82" i="1"/>
  <c r="E82" i="1"/>
  <c r="H81" i="1"/>
  <c r="G80" i="1"/>
  <c r="F80" i="1"/>
  <c r="E80" i="1"/>
  <c r="H79" i="1"/>
  <c r="H78" i="1"/>
  <c r="H77" i="1"/>
  <c r="H76" i="1"/>
  <c r="H75" i="1"/>
  <c r="H74" i="1" s="1"/>
  <c r="G74" i="1"/>
  <c r="F74" i="1"/>
  <c r="E74" i="1"/>
  <c r="H73" i="1"/>
  <c r="H72" i="1"/>
  <c r="H71" i="1"/>
  <c r="H70" i="1"/>
  <c r="H69" i="1"/>
  <c r="H68" i="1"/>
  <c r="H67" i="1"/>
  <c r="H66" i="1"/>
  <c r="H65" i="1" s="1"/>
  <c r="G65" i="1"/>
  <c r="F65" i="1"/>
  <c r="E65" i="1"/>
  <c r="H64" i="1"/>
  <c r="H63" i="1"/>
  <c r="H62" i="1"/>
  <c r="H61" i="1"/>
  <c r="H60" i="1"/>
  <c r="H59" i="1"/>
  <c r="H58" i="1"/>
  <c r="H57" i="1" s="1"/>
  <c r="G57" i="1"/>
  <c r="F57" i="1"/>
  <c r="F56" i="1" s="1"/>
  <c r="E57" i="1"/>
  <c r="G56" i="1"/>
  <c r="E56" i="1"/>
  <c r="G55" i="1"/>
  <c r="G52" i="1" s="1"/>
  <c r="G51" i="1" s="1"/>
  <c r="H54" i="1"/>
  <c r="H53" i="1"/>
  <c r="F52" i="1"/>
  <c r="E52" i="1"/>
  <c r="E51" i="1" s="1"/>
  <c r="F51" i="1"/>
  <c r="H50" i="1"/>
  <c r="G49" i="1"/>
  <c r="H49" i="1" s="1"/>
  <c r="G48" i="1"/>
  <c r="H48" i="1" s="1"/>
  <c r="F47" i="1"/>
  <c r="E47" i="1"/>
  <c r="E46" i="1"/>
  <c r="F45" i="1"/>
  <c r="E45" i="1"/>
  <c r="G44" i="1"/>
  <c r="G43" i="1"/>
  <c r="G42" i="1"/>
  <c r="G41" i="1"/>
  <c r="F40" i="1"/>
  <c r="E40" i="1"/>
  <c r="E39" i="1" s="1"/>
  <c r="H38" i="1"/>
  <c r="H37" i="1"/>
  <c r="G37" i="1"/>
  <c r="F37" i="1"/>
  <c r="F35" i="1" s="1"/>
  <c r="E37" i="1"/>
  <c r="H36" i="1"/>
  <c r="H35" i="1" s="1"/>
  <c r="G35" i="1"/>
  <c r="E35" i="1"/>
  <c r="H34" i="1"/>
  <c r="H33" i="1"/>
  <c r="G33" i="1"/>
  <c r="F33" i="1"/>
  <c r="E33" i="1"/>
  <c r="H32" i="1"/>
  <c r="H31" i="1" s="1"/>
  <c r="G31" i="1"/>
  <c r="F31" i="1"/>
  <c r="E31" i="1"/>
  <c r="H30" i="1"/>
  <c r="H29" i="1" s="1"/>
  <c r="G29" i="1"/>
  <c r="F29" i="1"/>
  <c r="E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s="1"/>
  <c r="G14" i="1"/>
  <c r="F14" i="1"/>
  <c r="E14" i="1"/>
  <c r="H13" i="1"/>
  <c r="H12" i="1"/>
  <c r="G11" i="1"/>
  <c r="F11" i="1"/>
  <c r="E11" i="1"/>
  <c r="H9" i="1"/>
  <c r="G47" i="1" l="1"/>
  <c r="H80" i="1"/>
  <c r="H119" i="1"/>
  <c r="F7" i="2"/>
  <c r="G14" i="2"/>
  <c r="E7" i="2"/>
  <c r="G13" i="2"/>
  <c r="G10" i="2" s="1"/>
  <c r="H11" i="1"/>
  <c r="G123" i="1"/>
  <c r="H47" i="1"/>
  <c r="F89" i="1"/>
  <c r="H105" i="1"/>
  <c r="H110" i="1"/>
  <c r="H109" i="1" s="1"/>
  <c r="H92" i="1"/>
  <c r="H115" i="1"/>
  <c r="H114" i="1" s="1"/>
  <c r="F98" i="1"/>
  <c r="F10" i="1"/>
  <c r="H56" i="1"/>
  <c r="E98" i="1"/>
  <c r="G98" i="1"/>
  <c r="E123" i="1"/>
  <c r="H10" i="1"/>
  <c r="H98" i="1"/>
  <c r="E10" i="1"/>
  <c r="E8" i="1" s="1"/>
  <c r="F39" i="1"/>
  <c r="F8" i="1" s="1"/>
  <c r="H89" i="1"/>
  <c r="H127" i="1"/>
  <c r="H124" i="1" s="1"/>
  <c r="H130" i="1"/>
  <c r="H157" i="1"/>
  <c r="G45" i="1"/>
  <c r="G10" i="1"/>
  <c r="H41" i="1"/>
  <c r="H42" i="1"/>
  <c r="H43" i="1"/>
  <c r="H44" i="1"/>
  <c r="G46" i="1"/>
  <c r="H55" i="1"/>
  <c r="H52" i="1" s="1"/>
  <c r="H51" i="1" s="1"/>
  <c r="H137" i="1"/>
  <c r="H136" i="1" s="1"/>
  <c r="H135" i="1" s="1"/>
  <c r="H139" i="1"/>
  <c r="H147" i="1"/>
  <c r="G9" i="2" l="1"/>
  <c r="G8" i="2" s="1"/>
  <c r="G7" i="2" s="1"/>
  <c r="F7" i="1"/>
  <c r="F163" i="1" s="1"/>
  <c r="H123" i="1"/>
  <c r="E7" i="1"/>
  <c r="E163" i="1" s="1"/>
  <c r="H46" i="1"/>
  <c r="H45" i="1"/>
  <c r="G40" i="1"/>
  <c r="H40" i="1" l="1"/>
  <c r="H39" i="1" s="1"/>
  <c r="H8" i="1" s="1"/>
  <c r="G39" i="1"/>
  <c r="G8" i="1" l="1"/>
  <c r="G7" i="1" l="1"/>
  <c r="C30" i="6" s="1"/>
  <c r="G163" i="1" l="1"/>
</calcChain>
</file>

<file path=xl/sharedStrings.xml><?xml version="1.0" encoding="utf-8"?>
<sst xmlns="http://schemas.openxmlformats.org/spreadsheetml/2006/main" count="834" uniqueCount="229">
  <si>
    <t xml:space="preserve">บัญชีโครงการตามแผนปฏิบัติราชการประจำปีงบประมาณ พ.ศ.2561  </t>
  </si>
  <si>
    <t>จังหวัดอ่างทอง</t>
  </si>
  <si>
    <t>ข้อมูล ณ วันที่ 23 มิถุนายน 2560</t>
  </si>
  <si>
    <t>โครงการ/กิจกรรม</t>
  </si>
  <si>
    <t>งบประมาณ</t>
  </si>
  <si>
    <t>งบประมาณรวม
(บาท)</t>
  </si>
  <si>
    <t>งบประมาณที่
เกินกรอบวงเงิน
Y2</t>
  </si>
  <si>
    <t>หน่วยงาน
ดำเนินการ</t>
  </si>
  <si>
    <t>งบดำเนินงาน</t>
  </si>
  <si>
    <t>งบลงทุน</t>
  </si>
  <si>
    <t>งบพัฒนาจังหวัดอ่างทอง ประจำปีงบประมาณ พ.ศ.2561</t>
  </si>
  <si>
    <t>ประเด็นยุทธศาสตร์ที่ 1 พัฒนาเมืองน่าอยู่ สู่สังคมมั่นคง และเป็นสุข</t>
  </si>
  <si>
    <t>1 โครงการส่งเสริมการมีส่วนร่วมในการบริหารราชการ</t>
  </si>
  <si>
    <t>2 โครงการเสริมสร้างความปลอดภัยในชีวิตและทรัพย์สิน</t>
  </si>
  <si>
    <t>2.1 รักษาความมั่นคงภายใน</t>
  </si>
  <si>
    <t>2.1.1 เสริมสร้างศักยภาพการรักษาความปลอดภัยในชีวิตและทรัพย์สินของบุคลากรตำรวจภูธร</t>
  </si>
  <si>
    <t>ตำรวจภูธรจังหวัด</t>
  </si>
  <si>
    <t>2.1.2 พัฒนาศักยภาพคณะกรรมการหมู่บ้าน(กม.) ในการสร้างความปรองดองสมานฉันท์</t>
  </si>
  <si>
    <t>ที่ทำการปกครองจังหวัด</t>
  </si>
  <si>
    <t>2.2 ป้องกันและแก้ไขปัญหายาเสพติด</t>
  </si>
  <si>
    <t>2.2.1 No Place For Drug</t>
  </si>
  <si>
    <t>2.2.2 รณรงค์ป้องกันและแก้ไขปัญหายาเสพติด (To Be Number One) ในสถานพินิจและคุ้มครองเด็กและเยาวชนจังหวัดอ่างทอง</t>
  </si>
  <si>
    <t>สถานพินิจและคุ้มครอง
เด็กและเยาวชนจังหวัด</t>
  </si>
  <si>
    <t>2.2.3 ค่ายพัฒนาคุณธรรม</t>
  </si>
  <si>
    <t>ศอ.ปส.จังหวัด</t>
  </si>
  <si>
    <t>2.2.4 ค่ายทักษะชีวิต</t>
  </si>
  <si>
    <t>2.2.5 ประกวดแข่งขัน To Be Number One</t>
  </si>
  <si>
    <t>2.2.6 มหกรรมรวมพลสมาชิกชมรม To Be Number One จังหวัดอ่างทอง</t>
  </si>
  <si>
    <t>2.2.7 ขับเคลื่อนชมรม To Be Number One</t>
  </si>
  <si>
    <t>2.2.8 ค้นหาผู้เสพ/ผู้ติดยาเสพติดเพื่อนำเข้าบำบัด</t>
  </si>
  <si>
    <t>2.2.9 ค่ายปรับเปลี่ยนพฤติกรรม (ศูนย์ขวัญแผ่นดิน)</t>
  </si>
  <si>
    <t>2.2.10 พัฒนาและสร้างเครือข่ายแรงงานป้องกันยาเสพติด</t>
  </si>
  <si>
    <t>2.2.11 ป้องกันและแก้ไขปัญหายาเสพติดในสถานประกอบการ</t>
  </si>
  <si>
    <t>2.2.12 พัฒนาศักยภาพด้านการบำบัดรักษาและฟื้นฟูสมรรถภาพและติดตามผู้ผ่านการบำบัดรักษา</t>
  </si>
  <si>
    <t>2.2.14 สร้างเสริมหมู่บ้าน/ชุมชนเข้มแข็ง (หมู่บ้านแพร่ระบาด)</t>
  </si>
  <si>
    <t>2.2.15 พัฒนาศักยภาพชุดปฏิบัติการปราบปรามยาเสพติด</t>
  </si>
  <si>
    <t>2.3 ป้องกันและแก้ไขปัญหาอาชญกรรม</t>
  </si>
  <si>
    <t>2.3.1 พัฒนาศักยภาพอาสาสมัครตำรวจบ้าน</t>
  </si>
  <si>
    <t>2.4 ป้องกันและแก้ไขปัญหาอุบัติเหตุจราจร</t>
  </si>
  <si>
    <t>2.4.1 พัฒนาศักยภาพอาสาสมัครจราจร</t>
  </si>
  <si>
    <t>2.5 ป้องกันและแก้ไขปัญหาการค้ามนุษย์</t>
  </si>
  <si>
    <t>2.5.1 จัดระเบียบสังคม</t>
  </si>
  <si>
    <t>3 โครงการส่งเสริมความเข้มแข็งของครอบครัว และชุมชน</t>
  </si>
  <si>
    <t>3.1 ป้องกันและแก้ไขปัญหาความรุนแรงในครอบครัว</t>
  </si>
  <si>
    <t>3.2 ส่งเสริมและพัฒนาศักยภาพเด็กเยาวชน สตรี ผู้สูงอายุ และคนพิการ</t>
  </si>
  <si>
    <t>3.2.2 ส่งเสริมการประกอบอาชีพแก่ผู้สูงอายุ</t>
  </si>
  <si>
    <t>สนง.จัดหางานจังหวัด</t>
  </si>
  <si>
    <t>4 โครงการส่งเสริมอาชีพ สร้างโอกาส สร้างรายได้ ของประชาชน</t>
  </si>
  <si>
    <t>4.1 ส่งเสริมคุณภาพชีวิตตามแนวพระราชดำริ</t>
  </si>
  <si>
    <t>4.1.1 ขยายความคุ้มครองหลักประกันสังคมและส่งเสริมด้านอาชีวอนามัยและความปลอดภัยในการทำงานแก่แรงงานนอกระบบ</t>
  </si>
  <si>
    <t>สนง.ประกันสังคม
จังหวัด</t>
  </si>
  <si>
    <t>4.1.2 พัฒนาทักษะและฝึกทักษะและฝึกอบรมด้านอาชีพให้แก่ประชาชน 
จำนวน 100 คน</t>
  </si>
  <si>
    <t>ศูนยพัฒนาฝีมือแรงงานจังหวัดอ่างทอง</t>
  </si>
  <si>
    <t>4.1.3 ส่งเสริมและพัฒนาฟาร์มตัวอย่างตามพระราชดำริในสมเด็จพระนางเจ้าฯ พระบรมราชินีนาถ ตำบลสีบัวทอง อำเภอแสวงหา จังหวัดอ่างทอง</t>
  </si>
  <si>
    <t>สนง.เกษตรและสหกรณ์จังหวัด</t>
  </si>
  <si>
    <t>4.1.4 ส่งเสริมและพัฒนาฟาร์มตัวอย่างตามพระราชดำริ ในสมเด็จพระนางเจ้าฯ พระบรมราชินีนาถ หนองระหารจีน ตำบลบ้านอิฐ อำเภอเมืองอ่างทอง 
จังหวัดอ่างทอง</t>
  </si>
  <si>
    <t>4.1.5 ส่งเสริมและพัฒนาพื้นที่แก้มลิงหนองเจ็ดเส้น อันเนื่องมาจากพระราชดำริ ตำบลหัวไผ่ อำเภอเมืองอ่างทอง ตำบลสายทอง อำเภอป่าโมก จังหวัดอ่างทอง</t>
  </si>
  <si>
    <t>4.1.6 ส่งเสริมการเลี้ยงปลาสวยงามตามรอยเท้าพ่อ</t>
  </si>
  <si>
    <t>สนง.ประมงจังหวัด</t>
  </si>
  <si>
    <t>4.2 พอเพียงเพื่อพ่อ</t>
  </si>
  <si>
    <t>4.2.1 ขยายผลการพัฒนาหมู่บ้านเศรษฐกิจพอเพียง</t>
  </si>
  <si>
    <t>สนง.พัฒนาชุมชนจังหวัด</t>
  </si>
  <si>
    <t>4.2.2 รวมกลุ่มและสร้างเครือข่ายการพัฒนาการเกษตรตามแนวทฤษฏีใหม่ 
โดยยึดหลักปรัชญาเศรษฐกิจกพอเพียง</t>
  </si>
  <si>
    <t>4.3 พัฒนาทักษะและฝึกอบรมด้านอาชีพให้แก่ประชาชน</t>
  </si>
  <si>
    <t>5 โครงการส่งเสริมการมีสุขภาวะที่ดีของประชาชน</t>
  </si>
  <si>
    <t>5.1 ส่งเสริมสุขภาพและอนามัยของประชาชน</t>
  </si>
  <si>
    <t>5.1.1 ส่งเสริมพัฒนาคุณภาพชีวิตที่ดีให้แก่แรงงานนอกระบบ (กลุ่มแรงงานภาคเกษตรและผู้รับงานไปทำที่บ้าน)</t>
  </si>
  <si>
    <t>สนง.สวัสดิการและ
คุ้มครองแรงงานจังหวัด</t>
  </si>
  <si>
    <t>5.2.2 ส่งเสริมการมีสุขภาวะที่ดีของประชาชน</t>
  </si>
  <si>
    <t>สนง.สาธารณสุขจังหวัด</t>
  </si>
  <si>
    <t>5.3.3 พัฒนาสุขาภิบาลอาหาร</t>
  </si>
  <si>
    <t>6 โครงการปรับปรุงและพัฒนาโครงสร้างพื้นฐาน</t>
  </si>
  <si>
    <t xml:space="preserve">6.1 ก่อสร้างและปรับปรุงเส้นทางคมนาคม </t>
  </si>
  <si>
    <t>6.1.2 ปรับปรุงถนนแอสฟัลท์ติกคอนกรีตทางเข้า-ออกศูนย์กำจัดมูลฝอยรวมเทศบาลเมืองอ่างทอง หมู่ที่ 3 ตำบลเทวราช อำเภอไชโย จังหวัดอ่างทอง</t>
  </si>
  <si>
    <t>อำเภอไชโย</t>
  </si>
  <si>
    <t>6.1.3 ปรับปรุงถนนแอสฟัลท์ติกคอนกรีต พร้อมท่อระบายน้ำและบ่อพัก คสล. ถนนเทศบาล 5 อำเภอเมืองอ่างทอง จังหวัดอ่างทอง</t>
  </si>
  <si>
    <t>อำเภอเมืองอ่างทอง</t>
  </si>
  <si>
    <t>6.1.12 ก่อสร้างถนนคอนกรีตเสริมเหล็กหมู่ที่ 5 ตำบลสามโก้ เชื่อมต่อหมู่ 1
ตำบลมงคลธรรมนิมิต อำเภอสามโก้ จังหวัดอ่างทอง**</t>
  </si>
  <si>
    <t>อำเภอสามโก้</t>
  </si>
  <si>
    <t>6.1.17 ก่อสร้างถนนคอนกรีตเสริมเหล็ก หมู่ที่4 ตำบลสี่ร้อย เชื่อมต่อหมู่ที่ 2 
ตำบลไผ่ดำพัฒนา อำเภอวิเศษชัยชาญ จังหวัดอ่างทอง**</t>
  </si>
  <si>
    <t>อำเภอวิเศษชัยชาญ</t>
  </si>
  <si>
    <t>6.1.18 ก่อสร้างถนนคอนกรีตเสริมเหล็กหมู่ที่ 2 หมู่ที่ 1 ตำบลราชสถิตย์
เชื่อมต่อหมู่ที่ 2 ตำบลเทวราช อำเภอไชโย จังหวัดอ่างทอง</t>
  </si>
  <si>
    <t>6.1.24 ก่อสร้างถนนคอนกรีตเสริมเหล็ก หมู่ที่ 6 ตำบลอบทม อำเภอสามโก้ 
เชื่อมต่อหมู่ที่ 5 ตำบลสาวร้องไห้ อำเภอวิเศษชัยชาญ จังหวัดอ่างทอง**</t>
  </si>
  <si>
    <t>6.1.26 ก่อสร้างถนนคอนกรีตเสริมเหล็กหมู่ที่ 3 ตำบลวังน้ำเย็น อำเภอแสวงหา เชื่อมต่อ หมู่ที่ 5 ตำบลรำมะสัก อำเภอโพธิ์ทอง จังหวัดอ่างทอง **</t>
  </si>
  <si>
    <t>อำเภอแสวงหา</t>
  </si>
  <si>
    <t>6.2 ก่อสร้างและปรับปรุงระบบสาธารณูปโภคขั้นพื้นฐาน (ไฟฟ้า,ประปา)</t>
  </si>
  <si>
    <t xml:space="preserve">6.2.2 ก่อสร้างระบบประปาหมู่บ้านแบบบาดาลขนาดใหญ่ หมู่ที่ 10 ตำบลยางช้าย อำเภอโพธิ์ทอง จังหวัดอ่างทอง** </t>
  </si>
  <si>
    <t>อำเภอโพธิ์ทอง</t>
  </si>
  <si>
    <t>6.2.3 ก่อสร้างระบบประปาหมู่บ้านแบบบาดาลขนาดใหญ่ หมู่ที่ 5 ตำบลตลาดใหม่ อำเภอวิเศษชัยชาญ จังหวัดอ่างทอง y2**</t>
  </si>
  <si>
    <t>6.2.4 ก่อสร้างระบบประปาหมู่บ้านแบบบาดาลขนาดใหญ่ หมู่ที่ 2 ตำบลหนองแม่ไก่ อำเภอโพธิ์ทอง จังหวัดอ่างทอง y2</t>
  </si>
  <si>
    <t>6.2.5 ก่อสร้างระบบประปาหมู่บ้านแบบบาดาลขนาดใหญ่  หมู่ที่ 1 ตำบลโพธิ์รังนก  อำเภอโพธิ์ทอง จังหวัดอ่างทอง y2</t>
  </si>
  <si>
    <t>6.2.6 ก่อสร้างระบบประปาหมู่บ้านแบบบาดาลขนาดใหญ่ หมู่ที่ 1 ตำบลยางซ้าย อำเภอโพธิ์ทอง จังหวัดอ่างทอง y2**</t>
  </si>
  <si>
    <t>6.2.7 ก่อสร้างระบบประปาหมู่บ้านแบบบาดาลขนาดใหญ่ หมู่ที่ 5  ตำบลมหาดไทย อำเภอเมืองอ่างทอง จังหวัดอ่างทอง y2</t>
  </si>
  <si>
    <t>6.2.9 ก่อสร้างระบบประปาหมู่บ้านแบบบาดาลขนาดใหญ่  หมู่ที่ 2 ตำบลรำมะสัก อำเภอโพธิ์ทอง จังหวัดอ่างทอง** y2</t>
  </si>
  <si>
    <t>6.2.10 ก่อสร้างระบบประปาหมู่บ้านแบบบาดาลขนาดใหญ่ หมู่ที่ 8 ตำบลบ้านพราน อำเภอแสวงหา จังหวัดอ่างทอง</t>
  </si>
  <si>
    <t>6.3 ก่อสร้างและปรับปรุงสะพาน</t>
  </si>
  <si>
    <t>6.3.1 ก่อสร้างสะพานคอนกรีตเสริมเหล็ก หมู่ที่ 5 ตำบลชัยฤทธิ์ อำเภอไชโย
จังหวัดอ่างทอง</t>
  </si>
  <si>
    <t>6.3.2 ก่อสร้างสะพานคอนกรีตเสริมเหล็ก หมู่ที่ 7 ตำบลราชสถิตย์ อำเภอไชโย จังหวัดอ่างทอง</t>
  </si>
  <si>
    <t>6.3.3 ก่อสร้างสะพานคอนกรีตเสริมเหล็ก หมู่ที่ 2 ตำบลรำมะสัก อำเภอโพธิ์ทอง จังหวัดอ่างทอง**</t>
  </si>
  <si>
    <t>6.2.4 ก่อสร้างสะพานคอนกรีตเสริมเหล็ก หมู่ที่ 10 ตำบลรำมะสัก อำเภอโพธิ์ทอง จังหวัดอ่างทอง</t>
  </si>
  <si>
    <t xml:space="preserve">6.2.6 ก่อสร้างสะพานคอนกรีตเสริมเหล็ก หมู่ที่ 4 ตำบลจำลอง อำเภอแสวงหา
จังหวัดอ่างทอง </t>
  </si>
  <si>
    <t>7  โครงการบริหารจัดการน้ำแบบบูรณาการ</t>
  </si>
  <si>
    <t>7.1 ป้องกันภัยพิบัติจากน้ำ</t>
  </si>
  <si>
    <t>7.2 พัฒนาและปรับปรุงแหล่งน้ำ</t>
  </si>
  <si>
    <t>7.2.1 ปรับปรุงคลองลาดม้า พร้อมอาคารประกอบ ตำบลศาลาแดง 
อำเภอเมืองอ่างทอง จังหวัดอ่างทอง</t>
  </si>
  <si>
    <t>โครงการชลประทานอ่างทอง</t>
  </si>
  <si>
    <t>7.2.2 ปรับปรุงหนองลาดตะเพียน พร้อมอาคารประกอบ ตำบลป่างิ้ว 
อำเภอเมืองอ่างทอง จังหวัดอ่างทอง</t>
  </si>
  <si>
    <t>7.2.3 ปรับปรุงหนองเกาะ พร้อมอาคารประกอบ ตำบลป่างิ้ว อำเภอเมืองอ่างทอง จังหวัดอ่างทอง</t>
  </si>
  <si>
    <t>7.2.4 ปรับปรุงห้วยงู พร้อมอาคารประกอบ ตำบลป่างิ้ว อำเภอเมืองอ่างทอง 
จังหวัดอ่างทอง</t>
  </si>
  <si>
    <t>7.2.5 ปรับปรุงหนองเบิกไพร พร้อมอาคารประกอบ ตำบลไผ่ดำพัฒนา 
อำเภอวิเศษชัยชาญ จังหวัดอ่างทอง</t>
  </si>
  <si>
    <t>8 โครงการปรับปรุงระบบสารสนเทศเพื่อการพัฒนาจังหวัด</t>
  </si>
  <si>
    <t>9 โครงการรักษาสมดุลธรรมชาติสิ่งแวดล้อมและพลังงาน</t>
  </si>
  <si>
    <t>9.1 บริหารจัดการขยะและของเสียอันตรายอย่างมีส่วนร่วม</t>
  </si>
  <si>
    <t>9.1.1 หนึ่งองค์กรปกครองส่วนท้องถิ่น หนึ่งธนาคารขยะ</t>
  </si>
  <si>
    <t>สนง.ทรัพยากรธรรมชาติ
และสิ่งแวดล้อมจังหวัด</t>
  </si>
  <si>
    <t>9.2 ป้องกันและแก้ไขปัญหาคุณภาพน้ำในแหล่งน้ำธรรมชาติ</t>
  </si>
  <si>
    <t>9.2.1 ป้องกันและแก้ไขปัญหาคุณภาพแม่น้ำเจ้าพระยาและแม่น้ำน้อย</t>
  </si>
  <si>
    <t>9.2.2 พัฒนาระบบนิเวศทางน้ำสร้างความสมดุลคืนสู่ชุมชนอย่างยั่งยืน</t>
  </si>
  <si>
    <t>9.3 อ่างทองเมืองสีเขียว</t>
  </si>
  <si>
    <t xml:space="preserve">9.3.1 ปรับปรุงภูมิทัศน์บริเวณหน้าศาลากลางจังหวัดอ่างทอง </t>
  </si>
  <si>
    <t>สนง.โยธาธิการและผังเมืองจังหวัด</t>
  </si>
  <si>
    <t>10 โครงการส่งเสริมการเรียนรู้นอกห้องเรียนและยกระดับมาตรฐานทางการศึกษา</t>
  </si>
  <si>
    <t>ประเด็นยุทธศาสตร์ที่ 2 พัฒนาผลิตภัณฑ์สู่มาตรฐานสากล</t>
  </si>
  <si>
    <t>1. โครงการวิจัยและพัฒนา (R&amp;D) กรอบแนวคิดและการสร้างองค์ความรู้</t>
  </si>
  <si>
    <t>1.1 สร้างองค์ความรู้ทางเทคโนโลยี และนวัตกรรมแก่เกษตรกร/ผู้ประกอบการตามหลักวิชาการ</t>
  </si>
  <si>
    <t>1.1.1 พัฒนาศักยภาพผู้ประกอบอาหารรองรับครัวไทยสู่ครัวโลก</t>
  </si>
  <si>
    <t>ศูนย์พัฒนาฝีมือแรงงานจังหวัด</t>
  </si>
  <si>
    <t>2. โครงการพัฒนาศักยภาพและเพิ่มขีดความสามารถให้แก่เกษตรกร/ผู้ประกอบการ</t>
  </si>
  <si>
    <t>2.1 พัฒนาศักยภาพของเกษตรกร</t>
  </si>
  <si>
    <t>2.1.1 พัฒนาศักยภาพเกษตรต้นแบบ (Smart farmer / อกม เกษตรกรและเจ้าหน้าที่)</t>
  </si>
  <si>
    <t>สนง.เกษตรจังหวัด</t>
  </si>
  <si>
    <t>2.2 พัฒนาศักยภาพของผู้ประกอบการ</t>
  </si>
  <si>
    <t>2.2.1 ยกระดับผลิตภัณฑ์ชุมชนสู่มาตราฐานสากล</t>
  </si>
  <si>
    <t>2.2.2 จัดแสดงและจำหน่ายสินค้าหนึ่งตำบลหนึ่งผลิตภัณฑ์ 
(OTOP Angthong to Asean)</t>
  </si>
  <si>
    <t>2.3 อ่างทองครัวกรุงเทพ</t>
  </si>
  <si>
    <t>3. โครงการส่งเสริมและสนับสนุนการผลิตอาหารปลอดภัยและผลิตภัณฑ์ชุมชน</t>
  </si>
  <si>
    <t>3.1 พัฒนากระบวนการผลิตและแปรรูปสินค้าเกษตรให้ได้มาตรฐาน</t>
  </si>
  <si>
    <t>3.1.1 ส่งเสริมและยกระดับการเลี้ยงแพะ</t>
  </si>
  <si>
    <t>สนง.ปศุสัตว์จังหวัด</t>
  </si>
  <si>
    <t>3.1.2 ส่งเสริมและสนับสนุนการผลิตพืชปลอดภัยจากสารพิษ 
(มะม่วง กล้วยหอมทอง เมล่อน และผัก)</t>
  </si>
  <si>
    <t>3.1.3 ส่งเสริมการผลิตอาหารปลอดภัย "โรงเรียนเกษตรทำนา"</t>
  </si>
  <si>
    <t>4. โครงการยกระดับมาตรฐานผลิตภัณฑ์</t>
  </si>
  <si>
    <t xml:space="preserve">4.1พัฒนาผลิตภัณฑ์ชุมชนและท้องถิ่นสู่มาตรฐานสากล   </t>
  </si>
  <si>
    <t>4.1.1 ส่งเสริมการผลิตอาหารปลอดภัย (การผลิตผักในโรงเรือนระบบปิด) โครงการต่อเนื่อง</t>
  </si>
  <si>
    <t>4.1.2 ปรับโครงสร้างระบบการผลิตสินค้าเกษตรในพื้นที่แปลงใหญ่ (ข้าว, มะม่วง)</t>
  </si>
  <si>
    <t>4.1.3 พัฒนาศักยภาพด้านการผลิตการรักษาคุณภาพ และการพัฒนารูปแบบบรรจุภัณฑ์ให้แก่ผู้ผลิตและท้องถิ่น</t>
  </si>
  <si>
    <t>สนง.อุตสาหกรรมจังหวัด</t>
  </si>
  <si>
    <t>5. โครงการส่งเสริมการตลาดเชิงรุก</t>
  </si>
  <si>
    <t>5.1 ประชาสัมพันธ์และการตลาดผ่านสื่อสมัยใหม่</t>
  </si>
  <si>
    <t>5.2 เชื่อมโยงตลาดและสร้างเครือข่ายการค้าทั้งในระดับประเทศและต่างประเทศ</t>
  </si>
  <si>
    <t>5.2.1 จัดแสดงและจำหน่ายสินค้าในประเทศ in store pomotion/business matching ในต่างจังหวัด</t>
  </si>
  <si>
    <t>สนง.พาณิชย์จังหวัด</t>
  </si>
  <si>
    <t>ประเด็นยุทธศาสตร์ที่ 3 ส่งเสริมการท่องเที่ยวเชิงวัฒนธรรม</t>
  </si>
  <si>
    <t>1 โครงการพัฒนาปัจจัยพื้นฐานด้านการท่องเที่ยวและบริการ</t>
  </si>
  <si>
    <t>1.1 พัฒนาปัจจัยสับสนุนภาคการท่องเที่ยวและบริการ</t>
  </si>
  <si>
    <t>1.1.2 พัฒนาปัจจัยสนับสนุนภาคการท่องเที่ยวและการบริการ</t>
  </si>
  <si>
    <t>สนง.การท่องเที่ยว
และกีฬาจังหวัด</t>
  </si>
  <si>
    <t>1.2 พัฒนา/ ปรับปรุง/ อนุรักษ์/ ฟื้นฟู แหล่งท่องเที่ยว</t>
  </si>
  <si>
    <t>1.2.1 อนุรักษ์ศิลปะพื้นบ้านและภูมิปัญญาท้องถิ่น</t>
  </si>
  <si>
    <t>1.2.2 พัฒนา ปรับปรุง ฟื้นฟู แหล่งท่องเที่ยว</t>
  </si>
  <si>
    <t>2. โครงการพัฒนาระบบบริหารจัดการและการมีส่วนร่วมด้านการท่องเที่ยว</t>
  </si>
  <si>
    <t>2.1 เสริมสร้างการมีส่วนร่วมในการดูแลรักษาแหล่งท่องเที่ยว</t>
  </si>
  <si>
    <t>2.1.1 เสริมสร้างการมีส่วนร่วมในการดูแลรักษาแหล่งท่องเที่ยว</t>
  </si>
  <si>
    <t xml:space="preserve">2.2 พัฒนาระบบสารสนเทศด้านการท่องเที่ยว </t>
  </si>
  <si>
    <t>2.2.1 พัฒนาระบบสารสนเทศด้านการท่องเที่ยว</t>
  </si>
  <si>
    <t>3. โครงการส่งเสริมกิจกรรมการท่องเที่ยว</t>
  </si>
  <si>
    <t>3.1 จัดกิจกรรมและพัฒนาผลิตภัณฑ์เพื่อส่งเสริมการท่องเที่ยวเชิงวัฒนธรรม</t>
  </si>
  <si>
    <t>3.1.1 สืบสานศิลปะการแสดงพื้นบ้าน "โขนสด"</t>
  </si>
  <si>
    <t>สนง.วัฒนธรรมจังหวัด</t>
  </si>
  <si>
    <t>3.1.2 ถ่ายทอดศิลปะ การแสดงละครชาตรี</t>
  </si>
  <si>
    <t>3.1.3 งานอนุรักษ์มรดกไทย เฉลิมพระเกียรติสมเด็จพระเทพรัตนราชสุดาฯ 
สยามบรมราชกุมารี</t>
  </si>
  <si>
    <t>3.1.4 งานรำลึกสมเด็จพระพุฒาจารย์ (โต พรหมรังสี)</t>
  </si>
  <si>
    <t xml:space="preserve">3.1.5 งานรำลึกสมเด็จพระนเรศวรมหาราช  </t>
  </si>
  <si>
    <t xml:space="preserve">3.1.6 งานรำลึกวีรชนแขวงเมืองวิเศษไชยชาญ </t>
  </si>
  <si>
    <t xml:space="preserve">3.1.7 งานสดุดีวีรชนคนแสวงหา </t>
  </si>
  <si>
    <t>3.1.8 งานรำลึกวีรชนคนถูกลืม ขุนรองปลัดชู</t>
  </si>
  <si>
    <t xml:space="preserve">3.1.9 งานสดุดีวีรชนพันท้ายนรสิงห์ </t>
  </si>
  <si>
    <t>3.1.10 งานเทศกาลกินผัดไทย ไหว้พระสมเด็จเกษไชโย</t>
  </si>
  <si>
    <t xml:space="preserve">3.1.11งานมหกรรมกินกุ้งใหญ่ กินไข่นกกระทา กินผักปลาปลอดสารพิษ  </t>
  </si>
  <si>
    <t xml:space="preserve">3.1.12 งานแข่งขันเรือพาย </t>
  </si>
  <si>
    <t xml:space="preserve">3.1.13 งานเกษตรและของดีเมืองอ่างทอง </t>
  </si>
  <si>
    <t>3.1.14 งานมหกรรมลิเก</t>
  </si>
  <si>
    <t>3.1.15 งานมหกรรมกลองนานาชาติ</t>
  </si>
  <si>
    <t>3.1.16 งานเทศกาลไหว้พระนอนวัดขุนอินทประมูล</t>
  </si>
  <si>
    <t>3.1.17 งานรำลึกประพาสต้นล้นเกล้า รัชกาลที่ 5</t>
  </si>
  <si>
    <t>3.1.18 งานรำลึกรัชกาลที่ 9</t>
  </si>
  <si>
    <t>3.1.19 งานปั่น-วิ่ง เฉลิมพระเกียรติ</t>
  </si>
  <si>
    <t>4. โครงการส่งเสริมและพัฒนาบุคลากรและผู้ประกอบการด้านการท่องเที่ยว</t>
  </si>
  <si>
    <t>5. โครงการส่งเสริมการประชาสัมพันธ์เชิงรุกด้านการท่องเที่ยว</t>
  </si>
  <si>
    <t>5.1 จัดทำสื่อประชาสัมพันธ์เชิงรุก</t>
  </si>
  <si>
    <t>5.1.2 จัดทำสื่อประชาสัมพันธ์เชิงรุก</t>
  </si>
  <si>
    <t>5.2 ส่งเสริมกิจกรรมไหว้พระ 5 ที่สุด และของดีเมืองอ่างทอง</t>
  </si>
  <si>
    <t>5.2.1อ่างทองที่สุดอัศจรรย์</t>
  </si>
  <si>
    <t>ค่าใช้จ่ายในการบริหารงานจังหวัด/กลุ่มจังหวัดแบบบูรณาการ</t>
  </si>
  <si>
    <t>รวมทั้งสิ้น</t>
  </si>
  <si>
    <t>หน่วยงานดำเนินการ</t>
  </si>
  <si>
    <t>สถานพินิจและคุ้มครองเด็กและเยาวชนจังหวัด</t>
  </si>
  <si>
    <t>ที่</t>
  </si>
  <si>
    <t>สนง.ประกันสังคมจังหวัด</t>
  </si>
  <si>
    <t>สนง.สวัสดิการและคุ้มครองแรงงานจังหวัด</t>
  </si>
  <si>
    <t>สนง.ทรัพยากรธรรมชาติและสิ่งแวดล้อมจังหวัด</t>
  </si>
  <si>
    <t>สนง.การท่องเที่ยวและกีฬาจังหวัด</t>
  </si>
  <si>
    <t>รวม</t>
  </si>
  <si>
    <t>ข้อมูล ณ วันที่ 26 มิถุนายน 2560</t>
  </si>
  <si>
    <t>สรุปรายละเอียดกิจกรรม</t>
  </si>
  <si>
    <t>หมายเหตุ
(ยกเลิก/ปรับลดงบประมาณ เนื่องจาก...)</t>
  </si>
  <si>
    <t>สำนักงานจัดหางานจังหวัด</t>
  </si>
  <si>
    <t>ศอ.ปส.จังหวัดอ่างทอง</t>
  </si>
  <si>
    <t>ตำรวจภูธรจังหวัดอ่างทอง</t>
  </si>
  <si>
    <t>ที่ทำการปกครองจังหวัดอ่างทอง</t>
  </si>
  <si>
    <t>สถานพินิจคุ้มครองเด็กและเยาวชนจังหวัดอ่างทอง</t>
  </si>
  <si>
    <t>สำนักงานประกันสังคมจังหวัดอ่างทอง</t>
  </si>
  <si>
    <t>สำนักงานเกษตรและสหกรณ์จังหวัดอ่างทอง</t>
  </si>
  <si>
    <t>สำนักงานประมงจังหวัดอ่างทอง</t>
  </si>
  <si>
    <t>สำนักงาน</t>
  </si>
  <si>
    <t>สำนักงานสวัสดิการและคุ้มครองแรงงานจังหวัดอ่างทอง</t>
  </si>
  <si>
    <t>5.1.2 ส่งเสริมการมีสุขภาวะที่ดีของประชาชน</t>
  </si>
  <si>
    <t>5.1.3 พัฒนาสุขาภิบาลอาหาร</t>
  </si>
  <si>
    <t>สำนักงานสาธารณสุขจังหวัดอ่างทอง</t>
  </si>
  <si>
    <t xml:space="preserve">6.3.6 ก่อสร้างสะพานคอนกรีตเสริมเหล็ก หมู่ที่ 4 ตำบลจำลอง อำเภอแสวงหา
จังหวัดอ่างทอง </t>
  </si>
  <si>
    <t>6.3.4 ก่อสร้างสะพานคอนกรีตเสริมเหล็ก หมู่ที่ 10 ตำบลรำมะสัก อำเภอโพธิ์ทอง จังหวัดอ่างทอง</t>
  </si>
  <si>
    <t>สำนักงานทรัพยากรธรรมชาติและสิ่งแวดล้อมจังหวัดอ่างทอง</t>
  </si>
  <si>
    <t>สำนักงานโยธาธิการและผังเมืองจังหวัดอ่างทอง</t>
  </si>
  <si>
    <t>สำนักงานเกษตรจังหวัดอ่างทอง</t>
  </si>
  <si>
    <t>สำนักงานปศุสัตว์จังหวัดอ่างทอง</t>
  </si>
  <si>
    <t>สำนักงานอุตสาหกรรมจังหวัดอ่างทอง</t>
  </si>
  <si>
    <t>สำนักงานพาณิชย์จังหวัดอ่างทอง</t>
  </si>
  <si>
    <t>สำนักงานการท่องเที่ยวและกีฬาจังหวัดอ่างทอง</t>
  </si>
  <si>
    <t>สำนักงานวัฒนธรรมจังหวัดอ่างทอง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</si>
</sst>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2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rgb="FFFF0000"/>
      <name val="TH SarabunPSK"/>
      <family val="2"/>
    </font>
    <font>
      <sz val="14"/>
      <color theme="1"/>
      <name val="TH SarabunPSK"/>
      <family val="2"/>
    </font>
    <font>
      <b/>
      <sz val="14"/>
      <color rgb="FFFF0000"/>
      <name val="TH SarabunPSK"/>
      <family val="2"/>
    </font>
    <font>
      <sz val="14"/>
      <name val="TH SarabunPSK"/>
      <family val="2"/>
    </font>
    <font>
      <sz val="10"/>
      <color theme="1"/>
      <name val="TH SarabunPSK"/>
      <family val="2"/>
    </font>
    <font>
      <b/>
      <sz val="12"/>
      <color theme="1"/>
      <name val="TH SarabunPSK"/>
      <family val="2"/>
    </font>
    <font>
      <sz val="10"/>
      <name val="Arial"/>
      <family val="2"/>
    </font>
    <font>
      <b/>
      <sz val="12"/>
      <name val="TH SarabunPSK"/>
      <family val="2"/>
    </font>
    <font>
      <b/>
      <sz val="13"/>
      <color theme="1"/>
      <name val="TH SarabunPSK"/>
      <family val="2"/>
    </font>
    <font>
      <sz val="12"/>
      <color theme="1"/>
      <name val="TH SarabunPSK"/>
      <family val="2"/>
    </font>
    <font>
      <b/>
      <u/>
      <sz val="14"/>
      <name val="TH SarabunPSK"/>
      <family val="2"/>
    </font>
    <font>
      <b/>
      <sz val="14"/>
      <name val="TH SarabunPSK"/>
      <family val="2"/>
    </font>
    <font>
      <b/>
      <sz val="10"/>
      <name val="TH SarabunPSK"/>
      <family val="2"/>
    </font>
    <font>
      <b/>
      <sz val="10"/>
      <color theme="1"/>
      <name val="TH SarabunPSK"/>
      <family val="2"/>
    </font>
    <font>
      <sz val="10"/>
      <name val="TH SarabunPSK"/>
      <family val="2"/>
    </font>
    <font>
      <sz val="10"/>
      <color rgb="FFFF0000"/>
      <name val="TH SarabunPSK"/>
      <family val="2"/>
    </font>
    <font>
      <sz val="11"/>
      <color indexed="8"/>
      <name val="Tahoma"/>
      <family val="2"/>
      <charset val="222"/>
    </font>
    <font>
      <sz val="11"/>
      <color indexed="8"/>
      <name val="Tahoma"/>
      <family val="2"/>
      <charset val="1"/>
    </font>
    <font>
      <sz val="14"/>
      <name val="Cordia New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CBF3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3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9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0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7" fontId="21" fillId="0" borderId="0" applyFont="0" applyFill="0" applyBorder="0" applyAlignment="0" applyProtection="0"/>
    <xf numFmtId="187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</cellStyleXfs>
  <cellXfs count="225">
    <xf numFmtId="0" fontId="0" fillId="0" borderId="0" xfId="0"/>
    <xf numFmtId="41" fontId="3" fillId="0" borderId="0" xfId="2" applyNumberFormat="1" applyFont="1" applyAlignment="1">
      <alignment horizontal="center" vertical="top"/>
    </xf>
    <xf numFmtId="0" fontId="4" fillId="0" borderId="0" xfId="2" applyFont="1" applyAlignment="1">
      <alignment horizontal="center" vertical="top"/>
    </xf>
    <xf numFmtId="0" fontId="2" fillId="0" borderId="0" xfId="2" applyFont="1" applyBorder="1" applyAlignment="1">
      <alignment vertical="top"/>
    </xf>
    <xf numFmtId="41" fontId="2" fillId="0" borderId="0" xfId="2" applyNumberFormat="1" applyFont="1" applyBorder="1" applyAlignment="1">
      <alignment vertical="top"/>
    </xf>
    <xf numFmtId="0" fontId="4" fillId="0" borderId="0" xfId="2" applyFont="1" applyBorder="1" applyAlignment="1">
      <alignment horizontal="center" vertical="top"/>
    </xf>
    <xf numFmtId="41" fontId="4" fillId="0" borderId="1" xfId="2" applyNumberFormat="1" applyFont="1" applyBorder="1" applyAlignment="1">
      <alignment horizontal="center" vertical="top"/>
    </xf>
    <xf numFmtId="41" fontId="6" fillId="0" borderId="0" xfId="2" applyNumberFormat="1" applyFont="1" applyBorder="1" applyAlignment="1">
      <alignment horizontal="center" vertical="top"/>
    </xf>
    <xf numFmtId="41" fontId="6" fillId="0" borderId="0" xfId="2" applyNumberFormat="1" applyFont="1" applyAlignment="1">
      <alignment horizontal="center" vertical="top"/>
    </xf>
    <xf numFmtId="0" fontId="7" fillId="0" borderId="0" xfId="2" applyFont="1" applyAlignment="1">
      <alignment horizontal="center" vertical="top"/>
    </xf>
    <xf numFmtId="41" fontId="3" fillId="0" borderId="0" xfId="2" applyNumberFormat="1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41" fontId="8" fillId="0" borderId="5" xfId="2" applyNumberFormat="1" applyFont="1" applyBorder="1" applyAlignment="1">
      <alignment horizontal="center" vertical="center" wrapText="1"/>
    </xf>
    <xf numFmtId="0" fontId="13" fillId="3" borderId="10" xfId="2" applyFont="1" applyFill="1" applyBorder="1" applyAlignment="1">
      <alignment horizontal="left" vertical="top"/>
    </xf>
    <xf numFmtId="0" fontId="14" fillId="3" borderId="11" xfId="2" applyFont="1" applyFill="1" applyBorder="1" applyAlignment="1">
      <alignment horizontal="center" vertical="top"/>
    </xf>
    <xf numFmtId="0" fontId="14" fillId="3" borderId="12" xfId="2" applyFont="1" applyFill="1" applyBorder="1" applyAlignment="1">
      <alignment horizontal="center" vertical="top"/>
    </xf>
    <xf numFmtId="41" fontId="14" fillId="3" borderId="5" xfId="2" applyNumberFormat="1" applyFont="1" applyFill="1" applyBorder="1" applyAlignment="1">
      <alignment horizontal="left" vertical="top"/>
    </xf>
    <xf numFmtId="0" fontId="15" fillId="3" borderId="5" xfId="0" applyFont="1" applyFill="1" applyBorder="1" applyAlignment="1">
      <alignment horizontal="center" vertical="top"/>
    </xf>
    <xf numFmtId="41" fontId="14" fillId="0" borderId="0" xfId="2" applyNumberFormat="1" applyFont="1" applyFill="1" applyAlignment="1">
      <alignment horizontal="center" vertical="top"/>
    </xf>
    <xf numFmtId="41" fontId="5" fillId="0" borderId="0" xfId="2" applyNumberFormat="1" applyFont="1" applyFill="1" applyAlignment="1">
      <alignment horizontal="right" vertical="top"/>
    </xf>
    <xf numFmtId="41" fontId="14" fillId="0" borderId="0" xfId="2" applyNumberFormat="1" applyFont="1" applyAlignment="1">
      <alignment horizontal="center" vertical="top"/>
    </xf>
    <xf numFmtId="0" fontId="14" fillId="0" borderId="0" xfId="2" applyFont="1" applyFill="1" applyAlignment="1">
      <alignment horizontal="center" vertical="top"/>
    </xf>
    <xf numFmtId="41" fontId="2" fillId="4" borderId="5" xfId="2" applyNumberFormat="1" applyFont="1" applyFill="1" applyBorder="1" applyAlignment="1">
      <alignment horizontal="left" vertical="top" wrapText="1"/>
    </xf>
    <xf numFmtId="41" fontId="14" fillId="4" borderId="5" xfId="2" applyNumberFormat="1" applyFont="1" applyFill="1" applyBorder="1" applyAlignment="1">
      <alignment horizontal="left" vertical="top" wrapText="1"/>
    </xf>
    <xf numFmtId="0" fontId="16" fillId="4" borderId="5" xfId="0" applyFont="1" applyFill="1" applyBorder="1" applyAlignment="1">
      <alignment horizontal="center" vertical="top"/>
    </xf>
    <xf numFmtId="41" fontId="5" fillId="0" borderId="0" xfId="2" applyNumberFormat="1" applyFont="1" applyAlignment="1">
      <alignment horizontal="right" vertical="top"/>
    </xf>
    <xf numFmtId="0" fontId="2" fillId="0" borderId="0" xfId="2" applyFont="1" applyAlignment="1">
      <alignment horizontal="center" vertical="top"/>
    </xf>
    <xf numFmtId="0" fontId="2" fillId="5" borderId="10" xfId="2" applyFont="1" applyFill="1" applyBorder="1" applyAlignment="1">
      <alignment horizontal="center" vertical="top"/>
    </xf>
    <xf numFmtId="41" fontId="2" fillId="5" borderId="9" xfId="2" applyNumberFormat="1" applyFont="1" applyFill="1" applyBorder="1" applyAlignment="1">
      <alignment horizontal="left" vertical="top"/>
    </xf>
    <xf numFmtId="41" fontId="14" fillId="5" borderId="9" xfId="2" applyNumberFormat="1" applyFont="1" applyFill="1" applyBorder="1" applyAlignment="1">
      <alignment horizontal="left" vertical="top"/>
    </xf>
    <xf numFmtId="0" fontId="16" fillId="5" borderId="5" xfId="0" applyFont="1" applyFill="1" applyBorder="1" applyAlignment="1">
      <alignment horizontal="center" vertical="top"/>
    </xf>
    <xf numFmtId="0" fontId="2" fillId="5" borderId="13" xfId="2" applyFont="1" applyFill="1" applyBorder="1" applyAlignment="1">
      <alignment horizontal="center" vertical="top"/>
    </xf>
    <xf numFmtId="0" fontId="2" fillId="6" borderId="10" xfId="2" applyFont="1" applyFill="1" applyBorder="1" applyAlignment="1">
      <alignment horizontal="center" vertical="top"/>
    </xf>
    <xf numFmtId="0" fontId="2" fillId="6" borderId="11" xfId="2" applyFont="1" applyFill="1" applyBorder="1" applyAlignment="1">
      <alignment horizontal="center" vertical="top"/>
    </xf>
    <xf numFmtId="41" fontId="2" fillId="6" borderId="5" xfId="2" applyNumberFormat="1" applyFont="1" applyFill="1" applyBorder="1" applyAlignment="1">
      <alignment vertical="top" wrapText="1"/>
    </xf>
    <xf numFmtId="41" fontId="14" fillId="6" borderId="5" xfId="2" applyNumberFormat="1" applyFont="1" applyFill="1" applyBorder="1" applyAlignment="1">
      <alignment horizontal="center" vertical="top"/>
    </xf>
    <xf numFmtId="41" fontId="6" fillId="6" borderId="5" xfId="2" applyNumberFormat="1" applyFont="1" applyFill="1" applyBorder="1" applyAlignment="1">
      <alignment horizontal="center" vertical="top"/>
    </xf>
    <xf numFmtId="0" fontId="16" fillId="6" borderId="5" xfId="0" applyFont="1" applyFill="1" applyBorder="1" applyAlignment="1">
      <alignment horizontal="center" vertical="top"/>
    </xf>
    <xf numFmtId="0" fontId="2" fillId="0" borderId="10" xfId="2" applyFont="1" applyBorder="1" applyAlignment="1">
      <alignment horizontal="center" vertical="top"/>
    </xf>
    <xf numFmtId="0" fontId="2" fillId="0" borderId="11" xfId="2" applyFont="1" applyBorder="1" applyAlignment="1">
      <alignment horizontal="center" vertical="top"/>
    </xf>
    <xf numFmtId="0" fontId="2" fillId="0" borderId="11" xfId="2" applyFont="1" applyBorder="1" applyAlignment="1">
      <alignment horizontal="left" vertical="top" wrapText="1"/>
    </xf>
    <xf numFmtId="0" fontId="4" fillId="0" borderId="11" xfId="2" applyFont="1" applyFill="1" applyBorder="1" applyAlignment="1">
      <alignment horizontal="left" vertical="top" wrapText="1"/>
    </xf>
    <xf numFmtId="41" fontId="4" fillId="0" borderId="5" xfId="4" applyNumberFormat="1" applyFont="1" applyFill="1" applyBorder="1" applyAlignment="1">
      <alignment horizontal="center" vertical="top"/>
    </xf>
    <xf numFmtId="41" fontId="6" fillId="0" borderId="5" xfId="5" applyNumberFormat="1" applyFont="1" applyFill="1" applyBorder="1" applyAlignment="1">
      <alignment horizontal="center" vertical="top"/>
    </xf>
    <xf numFmtId="41" fontId="6" fillId="0" borderId="5" xfId="2" applyNumberFormat="1" applyFont="1" applyBorder="1" applyAlignment="1">
      <alignment horizontal="center" vertical="top"/>
    </xf>
    <xf numFmtId="0" fontId="7" fillId="0" borderId="5" xfId="0" applyFont="1" applyFill="1" applyBorder="1" applyAlignment="1">
      <alignment vertical="top" wrapText="1"/>
    </xf>
    <xf numFmtId="0" fontId="2" fillId="0" borderId="7" xfId="2" applyFont="1" applyBorder="1" applyAlignment="1">
      <alignment horizontal="center" vertical="top"/>
    </xf>
    <xf numFmtId="0" fontId="2" fillId="0" borderId="1" xfId="2" applyFont="1" applyBorder="1" applyAlignment="1">
      <alignment horizontal="center" vertical="top"/>
    </xf>
    <xf numFmtId="0" fontId="4" fillId="0" borderId="1" xfId="2" applyFont="1" applyFill="1" applyBorder="1" applyAlignment="1">
      <alignment horizontal="left" vertical="top" wrapText="1"/>
    </xf>
    <xf numFmtId="41" fontId="6" fillId="0" borderId="5" xfId="5" applyNumberFormat="1" applyFont="1" applyBorder="1" applyAlignment="1">
      <alignment vertical="top"/>
    </xf>
    <xf numFmtId="41" fontId="2" fillId="6" borderId="5" xfId="2" applyNumberFormat="1" applyFont="1" applyFill="1" applyBorder="1" applyAlignment="1">
      <alignment vertical="top"/>
    </xf>
    <xf numFmtId="0" fontId="4" fillId="0" borderId="12" xfId="2" applyFont="1" applyFill="1" applyBorder="1" applyAlignment="1">
      <alignment horizontal="left" vertical="top" wrapText="1"/>
    </xf>
    <xf numFmtId="41" fontId="6" fillId="0" borderId="9" xfId="5" applyNumberFormat="1" applyFont="1" applyFill="1" applyBorder="1" applyAlignment="1">
      <alignment horizontal="center" vertical="top"/>
    </xf>
    <xf numFmtId="41" fontId="4" fillId="0" borderId="9" xfId="4" applyNumberFormat="1" applyFont="1" applyFill="1" applyBorder="1" applyAlignment="1">
      <alignment horizontal="center" vertical="top"/>
    </xf>
    <xf numFmtId="0" fontId="7" fillId="0" borderId="9" xfId="0" applyFont="1" applyFill="1" applyBorder="1" applyAlignment="1">
      <alignment vertical="top" wrapText="1"/>
    </xf>
    <xf numFmtId="0" fontId="2" fillId="0" borderId="13" xfId="2" applyFont="1" applyBorder="1" applyAlignment="1">
      <alignment horizontal="center" vertical="top"/>
    </xf>
    <xf numFmtId="0" fontId="2" fillId="0" borderId="0" xfId="2" applyFont="1" applyBorder="1" applyAlignment="1">
      <alignment horizontal="center" vertical="top"/>
    </xf>
    <xf numFmtId="0" fontId="4" fillId="0" borderId="0" xfId="2" applyFont="1" applyFill="1" applyBorder="1" applyAlignment="1">
      <alignment horizontal="left" vertical="top" wrapText="1"/>
    </xf>
    <xf numFmtId="0" fontId="4" fillId="0" borderId="3" xfId="2" applyFont="1" applyFill="1" applyBorder="1" applyAlignment="1">
      <alignment horizontal="left" vertical="top" wrapText="1"/>
    </xf>
    <xf numFmtId="41" fontId="6" fillId="0" borderId="9" xfId="5" applyNumberFormat="1" applyFont="1" applyBorder="1" applyAlignment="1">
      <alignment vertical="top"/>
    </xf>
    <xf numFmtId="0" fontId="2" fillId="6" borderId="2" xfId="2" applyFont="1" applyFill="1" applyBorder="1" applyAlignment="1">
      <alignment horizontal="center" vertical="top"/>
    </xf>
    <xf numFmtId="0" fontId="2" fillId="6" borderId="3" xfId="2" applyFont="1" applyFill="1" applyBorder="1" applyAlignment="1">
      <alignment horizontal="center" vertical="top"/>
    </xf>
    <xf numFmtId="41" fontId="2" fillId="6" borderId="5" xfId="2" applyNumberFormat="1" applyFont="1" applyFill="1" applyBorder="1" applyAlignment="1">
      <alignment horizontal="left" vertical="top" wrapText="1"/>
    </xf>
    <xf numFmtId="41" fontId="6" fillId="0" borderId="5" xfId="2" applyNumberFormat="1" applyFont="1" applyFill="1" applyBorder="1" applyAlignment="1">
      <alignment vertical="top" wrapText="1"/>
    </xf>
    <xf numFmtId="0" fontId="2" fillId="6" borderId="7" xfId="2" applyFont="1" applyFill="1" applyBorder="1" applyAlignment="1">
      <alignment horizontal="center" vertical="top"/>
    </xf>
    <xf numFmtId="0" fontId="2" fillId="6" borderId="1" xfId="2" applyFont="1" applyFill="1" applyBorder="1" applyAlignment="1">
      <alignment horizontal="center" vertical="top"/>
    </xf>
    <xf numFmtId="0" fontId="2" fillId="5" borderId="7" xfId="2" applyFont="1" applyFill="1" applyBorder="1" applyAlignment="1">
      <alignment horizontal="center" vertical="top"/>
    </xf>
    <xf numFmtId="0" fontId="4" fillId="0" borderId="7" xfId="2" applyFont="1" applyBorder="1" applyAlignment="1">
      <alignment horizontal="center" vertical="top"/>
    </xf>
    <xf numFmtId="0" fontId="4" fillId="0" borderId="1" xfId="2" applyFont="1" applyBorder="1" applyAlignment="1">
      <alignment horizontal="center" vertical="top"/>
    </xf>
    <xf numFmtId="41" fontId="6" fillId="0" borderId="9" xfId="2" applyNumberFormat="1" applyFont="1" applyFill="1" applyBorder="1" applyAlignment="1">
      <alignment vertical="top"/>
    </xf>
    <xf numFmtId="41" fontId="6" fillId="0" borderId="9" xfId="2" applyNumberFormat="1" applyFont="1" applyBorder="1" applyAlignment="1">
      <alignment horizontal="center" vertical="top"/>
    </xf>
    <xf numFmtId="0" fontId="7" fillId="0" borderId="5" xfId="0" applyFont="1" applyFill="1" applyBorder="1" applyAlignment="1">
      <alignment vertical="top"/>
    </xf>
    <xf numFmtId="41" fontId="14" fillId="5" borderId="9" xfId="2" applyNumberFormat="1" applyFont="1" applyFill="1" applyBorder="1" applyAlignment="1">
      <alignment horizontal="center" vertical="top"/>
    </xf>
    <xf numFmtId="0" fontId="4" fillId="0" borderId="8" xfId="2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/>
    </xf>
    <xf numFmtId="0" fontId="2" fillId="0" borderId="2" xfId="2" applyFont="1" applyFill="1" applyBorder="1" applyAlignment="1">
      <alignment horizontal="center" vertical="top"/>
    </xf>
    <xf numFmtId="0" fontId="2" fillId="0" borderId="3" xfId="2" applyFont="1" applyFill="1" applyBorder="1" applyAlignment="1">
      <alignment horizontal="center" vertical="top"/>
    </xf>
    <xf numFmtId="0" fontId="2" fillId="0" borderId="3" xfId="2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/>
    </xf>
    <xf numFmtId="0" fontId="2" fillId="0" borderId="0" xfId="2" applyFont="1" applyFill="1" applyAlignment="1">
      <alignment horizontal="center" vertical="top"/>
    </xf>
    <xf numFmtId="0" fontId="2" fillId="0" borderId="10" xfId="2" applyFont="1" applyFill="1" applyBorder="1" applyAlignment="1">
      <alignment horizontal="center" vertical="top"/>
    </xf>
    <xf numFmtId="0" fontId="2" fillId="0" borderId="11" xfId="2" applyFont="1" applyFill="1" applyBorder="1" applyAlignment="1">
      <alignment horizontal="center" vertical="top"/>
    </xf>
    <xf numFmtId="0" fontId="2" fillId="0" borderId="11" xfId="2" applyFont="1" applyFill="1" applyBorder="1" applyAlignment="1">
      <alignment horizontal="left" vertical="top" wrapText="1"/>
    </xf>
    <xf numFmtId="0" fontId="4" fillId="0" borderId="13" xfId="2" applyFont="1" applyFill="1" applyBorder="1" applyAlignment="1">
      <alignment horizontal="center" vertical="top"/>
    </xf>
    <xf numFmtId="0" fontId="4" fillId="0" borderId="0" xfId="2" applyFont="1" applyFill="1" applyBorder="1" applyAlignment="1">
      <alignment horizontal="center" vertical="top"/>
    </xf>
    <xf numFmtId="0" fontId="4" fillId="0" borderId="14" xfId="2" applyFont="1" applyFill="1" applyBorder="1" applyAlignment="1">
      <alignment horizontal="left" vertical="top" wrapText="1"/>
    </xf>
    <xf numFmtId="0" fontId="7" fillId="0" borderId="9" xfId="0" applyFont="1" applyFill="1" applyBorder="1" applyAlignment="1">
      <alignment horizontal="left" vertical="top"/>
    </xf>
    <xf numFmtId="0" fontId="4" fillId="0" borderId="0" xfId="2" applyFont="1" applyFill="1" applyAlignment="1">
      <alignment horizontal="center" vertical="top"/>
    </xf>
    <xf numFmtId="0" fontId="4" fillId="0" borderId="2" xfId="2" applyFont="1" applyFill="1" applyBorder="1" applyAlignment="1">
      <alignment horizontal="center" vertical="top"/>
    </xf>
    <xf numFmtId="0" fontId="4" fillId="0" borderId="3" xfId="2" applyFont="1" applyFill="1" applyBorder="1" applyAlignment="1">
      <alignment horizontal="center" vertical="top"/>
    </xf>
    <xf numFmtId="0" fontId="4" fillId="0" borderId="4" xfId="2" applyFont="1" applyFill="1" applyBorder="1" applyAlignment="1">
      <alignment horizontal="left" vertical="top" wrapText="1"/>
    </xf>
    <xf numFmtId="41" fontId="6" fillId="0" borderId="5" xfId="6" applyNumberFormat="1" applyFont="1" applyFill="1" applyBorder="1" applyAlignment="1">
      <alignment horizontal="center" vertical="top"/>
    </xf>
    <xf numFmtId="0" fontId="4" fillId="0" borderId="10" xfId="2" applyFont="1" applyFill="1" applyBorder="1" applyAlignment="1">
      <alignment horizontal="center" vertical="top"/>
    </xf>
    <xf numFmtId="0" fontId="4" fillId="0" borderId="11" xfId="2" applyFont="1" applyFill="1" applyBorder="1" applyAlignment="1">
      <alignment horizontal="center" vertical="top"/>
    </xf>
    <xf numFmtId="0" fontId="4" fillId="0" borderId="12" xfId="2" applyFont="1" applyFill="1" applyBorder="1" applyAlignment="1">
      <alignment vertical="top" wrapText="1"/>
    </xf>
    <xf numFmtId="0" fontId="4" fillId="0" borderId="7" xfId="2" applyFont="1" applyFill="1" applyBorder="1" applyAlignment="1">
      <alignment horizontal="center" vertical="top"/>
    </xf>
    <xf numFmtId="0" fontId="4" fillId="0" borderId="1" xfId="2" applyFont="1" applyFill="1" applyBorder="1" applyAlignment="1">
      <alignment horizontal="center" vertical="top"/>
    </xf>
    <xf numFmtId="0" fontId="4" fillId="0" borderId="8" xfId="2" applyFont="1" applyFill="1" applyBorder="1" applyAlignment="1">
      <alignment vertical="top" wrapText="1"/>
    </xf>
    <xf numFmtId="41" fontId="6" fillId="0" borderId="9" xfId="6" applyNumberFormat="1" applyFont="1" applyFill="1" applyBorder="1" applyAlignment="1">
      <alignment horizontal="center" vertical="top"/>
    </xf>
    <xf numFmtId="49" fontId="17" fillId="0" borderId="5" xfId="0" applyNumberFormat="1" applyFont="1" applyFill="1" applyBorder="1" applyAlignment="1">
      <alignment horizontal="left" vertical="top" wrapText="1"/>
    </xf>
    <xf numFmtId="0" fontId="6" fillId="0" borderId="12" xfId="2" applyFont="1" applyFill="1" applyBorder="1" applyAlignment="1">
      <alignment vertical="top" wrapText="1"/>
    </xf>
    <xf numFmtId="49" fontId="17" fillId="0" borderId="9" xfId="0" applyNumberFormat="1" applyFont="1" applyFill="1" applyBorder="1" applyAlignment="1">
      <alignment horizontal="left" vertical="top" wrapText="1"/>
    </xf>
    <xf numFmtId="49" fontId="6" fillId="0" borderId="14" xfId="2" applyNumberFormat="1" applyFont="1" applyFill="1" applyBorder="1" applyAlignment="1">
      <alignment vertical="top" wrapText="1"/>
    </xf>
    <xf numFmtId="49" fontId="6" fillId="0" borderId="12" xfId="2" applyNumberFormat="1" applyFont="1" applyFill="1" applyBorder="1" applyAlignment="1">
      <alignment vertical="top" wrapText="1"/>
    </xf>
    <xf numFmtId="49" fontId="6" fillId="0" borderId="8" xfId="2" applyNumberFormat="1" applyFont="1" applyFill="1" applyBorder="1" applyAlignment="1">
      <alignment vertical="top" wrapText="1"/>
    </xf>
    <xf numFmtId="0" fontId="6" fillId="0" borderId="14" xfId="2" applyFont="1" applyFill="1" applyBorder="1" applyAlignment="1">
      <alignment horizontal="left" vertical="top" wrapText="1"/>
    </xf>
    <xf numFmtId="0" fontId="17" fillId="0" borderId="9" xfId="0" applyFont="1" applyFill="1" applyBorder="1" applyAlignment="1">
      <alignment vertical="top"/>
    </xf>
    <xf numFmtId="0" fontId="7" fillId="0" borderId="9" xfId="0" applyFont="1" applyFill="1" applyBorder="1" applyAlignment="1">
      <alignment vertical="top"/>
    </xf>
    <xf numFmtId="0" fontId="4" fillId="0" borderId="14" xfId="2" applyFont="1" applyFill="1" applyBorder="1" applyAlignment="1">
      <alignment vertical="top" wrapText="1"/>
    </xf>
    <xf numFmtId="0" fontId="4" fillId="0" borderId="10" xfId="2" applyFont="1" applyBorder="1" applyAlignment="1">
      <alignment horizontal="center" vertical="top"/>
    </xf>
    <xf numFmtId="0" fontId="4" fillId="0" borderId="11" xfId="2" applyFont="1" applyBorder="1" applyAlignment="1">
      <alignment horizontal="center" vertical="top"/>
    </xf>
    <xf numFmtId="0" fontId="4" fillId="0" borderId="13" xfId="2" applyFont="1" applyBorder="1" applyAlignment="1">
      <alignment horizontal="center" vertical="top"/>
    </xf>
    <xf numFmtId="41" fontId="4" fillId="0" borderId="8" xfId="4" applyNumberFormat="1" applyFont="1" applyFill="1" applyBorder="1" applyAlignment="1">
      <alignment horizontal="center" vertical="top"/>
    </xf>
    <xf numFmtId="41" fontId="6" fillId="0" borderId="9" xfId="2" applyNumberFormat="1" applyFont="1" applyFill="1" applyBorder="1" applyAlignment="1">
      <alignment vertical="top" wrapText="1"/>
    </xf>
    <xf numFmtId="0" fontId="2" fillId="0" borderId="13" xfId="2" applyFont="1" applyFill="1" applyBorder="1" applyAlignment="1">
      <alignment horizontal="center" vertical="top"/>
    </xf>
    <xf numFmtId="0" fontId="2" fillId="0" borderId="0" xfId="2" applyFont="1" applyFill="1" applyBorder="1" applyAlignment="1">
      <alignment horizontal="center" vertical="top"/>
    </xf>
    <xf numFmtId="41" fontId="4" fillId="0" borderId="4" xfId="4" applyNumberFormat="1" applyFont="1" applyFill="1" applyBorder="1" applyAlignment="1">
      <alignment horizontal="center" vertical="top"/>
    </xf>
    <xf numFmtId="41" fontId="2" fillId="5" borderId="5" xfId="2" applyNumberFormat="1" applyFont="1" applyFill="1" applyBorder="1" applyAlignment="1">
      <alignment horizontal="left" vertical="top"/>
    </xf>
    <xf numFmtId="41" fontId="14" fillId="5" borderId="5" xfId="2" applyNumberFormat="1" applyFont="1" applyFill="1" applyBorder="1" applyAlignment="1">
      <alignment horizontal="center" vertical="top"/>
    </xf>
    <xf numFmtId="41" fontId="14" fillId="4" borderId="5" xfId="2" applyNumberFormat="1" applyFont="1" applyFill="1" applyBorder="1" applyAlignment="1">
      <alignment horizontal="center" vertical="top"/>
    </xf>
    <xf numFmtId="0" fontId="2" fillId="0" borderId="0" xfId="2" applyFont="1" applyFill="1" applyBorder="1" applyAlignment="1">
      <alignment horizontal="left" vertical="top" wrapText="1"/>
    </xf>
    <xf numFmtId="41" fontId="4" fillId="0" borderId="6" xfId="4" applyNumberFormat="1" applyFont="1" applyFill="1" applyBorder="1" applyAlignment="1">
      <alignment horizontal="center" vertical="top"/>
    </xf>
    <xf numFmtId="41" fontId="6" fillId="0" borderId="6" xfId="5" applyNumberFormat="1" applyFont="1" applyFill="1" applyBorder="1" applyAlignment="1">
      <alignment horizontal="center" vertical="top"/>
    </xf>
    <xf numFmtId="41" fontId="6" fillId="0" borderId="6" xfId="2" applyNumberFormat="1" applyFont="1" applyBorder="1" applyAlignment="1">
      <alignment horizontal="center" vertical="top"/>
    </xf>
    <xf numFmtId="0" fontId="7" fillId="0" borderId="6" xfId="0" applyFont="1" applyFill="1" applyBorder="1" applyAlignment="1">
      <alignment horizontal="left" vertical="top" wrapText="1"/>
    </xf>
    <xf numFmtId="0" fontId="4" fillId="0" borderId="12" xfId="2" applyFont="1" applyFill="1" applyBorder="1" applyAlignment="1">
      <alignment horizontal="left" vertical="top"/>
    </xf>
    <xf numFmtId="41" fontId="6" fillId="0" borderId="5" xfId="2" applyNumberFormat="1" applyFont="1" applyFill="1" applyBorder="1" applyAlignment="1">
      <alignment horizontal="left" vertical="top" wrapText="1"/>
    </xf>
    <xf numFmtId="41" fontId="4" fillId="0" borderId="12" xfId="4" applyNumberFormat="1" applyFont="1" applyFill="1" applyBorder="1" applyAlignment="1">
      <alignment horizontal="center" vertical="top"/>
    </xf>
    <xf numFmtId="0" fontId="7" fillId="0" borderId="9" xfId="0" applyFont="1" applyFill="1" applyBorder="1" applyAlignment="1">
      <alignment horizontal="left" vertical="top" wrapText="1"/>
    </xf>
    <xf numFmtId="41" fontId="2" fillId="5" borderId="9" xfId="2" applyNumberFormat="1" applyFont="1" applyFill="1" applyBorder="1" applyAlignment="1">
      <alignment horizontal="left" vertical="top" wrapText="1"/>
    </xf>
    <xf numFmtId="41" fontId="4" fillId="0" borderId="5" xfId="2" applyNumberFormat="1" applyFont="1" applyFill="1" applyBorder="1" applyAlignment="1">
      <alignment horizontal="left" vertical="top" wrapText="1"/>
    </xf>
    <xf numFmtId="41" fontId="2" fillId="6" borderId="9" xfId="2" applyNumberFormat="1" applyFont="1" applyFill="1" applyBorder="1" applyAlignment="1">
      <alignment horizontal="left" vertical="top" wrapText="1"/>
    </xf>
    <xf numFmtId="41" fontId="14" fillId="6" borderId="9" xfId="2" applyNumberFormat="1" applyFont="1" applyFill="1" applyBorder="1" applyAlignment="1">
      <alignment horizontal="center" vertical="top"/>
    </xf>
    <xf numFmtId="0" fontId="2" fillId="0" borderId="0" xfId="2" applyFont="1" applyBorder="1" applyAlignment="1">
      <alignment vertical="top" wrapText="1"/>
    </xf>
    <xf numFmtId="41" fontId="4" fillId="0" borderId="15" xfId="4" applyNumberFormat="1" applyFont="1" applyFill="1" applyBorder="1" applyAlignment="1">
      <alignment horizontal="center" vertical="top"/>
    </xf>
    <xf numFmtId="41" fontId="6" fillId="0" borderId="9" xfId="2" applyNumberFormat="1" applyFont="1" applyFill="1" applyBorder="1" applyAlignment="1">
      <alignment horizontal="left" vertical="top" wrapText="1"/>
    </xf>
    <xf numFmtId="0" fontId="2" fillId="0" borderId="11" xfId="2" applyFont="1" applyBorder="1" applyAlignment="1">
      <alignment vertical="top" wrapText="1"/>
    </xf>
    <xf numFmtId="41" fontId="4" fillId="0" borderId="5" xfId="2" applyNumberFormat="1" applyFont="1" applyFill="1" applyBorder="1" applyAlignment="1">
      <alignment vertical="top" wrapText="1"/>
    </xf>
    <xf numFmtId="0" fontId="16" fillId="6" borderId="9" xfId="0" applyFont="1" applyFill="1" applyBorder="1" applyAlignment="1">
      <alignment horizontal="center" vertical="top"/>
    </xf>
    <xf numFmtId="41" fontId="4" fillId="0" borderId="12" xfId="2" applyNumberFormat="1" applyFont="1" applyFill="1" applyBorder="1" applyAlignment="1">
      <alignment vertical="top" wrapText="1"/>
    </xf>
    <xf numFmtId="0" fontId="6" fillId="0" borderId="12" xfId="2" applyFont="1" applyFill="1" applyBorder="1" applyAlignment="1">
      <alignment horizontal="left" vertical="top" wrapText="1"/>
    </xf>
    <xf numFmtId="0" fontId="6" fillId="0" borderId="14" xfId="2" applyFont="1" applyFill="1" applyBorder="1" applyAlignment="1">
      <alignment horizontal="left" vertical="top"/>
    </xf>
    <xf numFmtId="41" fontId="6" fillId="0" borderId="12" xfId="2" applyNumberFormat="1" applyFont="1" applyFill="1" applyBorder="1" applyAlignment="1">
      <alignment horizontal="left" vertical="top"/>
    </xf>
    <xf numFmtId="41" fontId="6" fillId="0" borderId="14" xfId="2" applyNumberFormat="1" applyFont="1" applyFill="1" applyBorder="1" applyAlignment="1">
      <alignment horizontal="left" vertical="top" wrapText="1"/>
    </xf>
    <xf numFmtId="41" fontId="6" fillId="0" borderId="12" xfId="2" applyNumberFormat="1" applyFont="1" applyFill="1" applyBorder="1" applyAlignment="1">
      <alignment horizontal="left" vertical="top" wrapText="1"/>
    </xf>
    <xf numFmtId="0" fontId="2" fillId="0" borderId="1" xfId="2" applyFont="1" applyBorder="1" applyAlignment="1">
      <alignment vertical="top" wrapText="1"/>
    </xf>
    <xf numFmtId="41" fontId="2" fillId="7" borderId="9" xfId="2" applyNumberFormat="1" applyFont="1" applyFill="1" applyBorder="1" applyAlignment="1">
      <alignment horizontal="center" vertical="top"/>
    </xf>
    <xf numFmtId="41" fontId="14" fillId="7" borderId="9" xfId="2" applyNumberFormat="1" applyFont="1" applyFill="1" applyBorder="1" applyAlignment="1">
      <alignment horizontal="center" vertical="top"/>
    </xf>
    <xf numFmtId="41" fontId="2" fillId="8" borderId="5" xfId="2" applyNumberFormat="1" applyFont="1" applyFill="1" applyBorder="1" applyAlignment="1">
      <alignment horizontal="center" vertical="top"/>
    </xf>
    <xf numFmtId="41" fontId="14" fillId="8" borderId="5" xfId="2" applyNumberFormat="1" applyFont="1" applyFill="1" applyBorder="1" applyAlignment="1">
      <alignment horizontal="center" vertical="top"/>
    </xf>
    <xf numFmtId="0" fontId="7" fillId="8" borderId="5" xfId="0" applyFont="1" applyFill="1" applyBorder="1" applyAlignment="1">
      <alignment horizontal="center" vertical="top"/>
    </xf>
    <xf numFmtId="0" fontId="3" fillId="0" borderId="0" xfId="2" applyFont="1" applyAlignment="1">
      <alignment horizontal="center" vertical="top"/>
    </xf>
    <xf numFmtId="0" fontId="18" fillId="0" borderId="0" xfId="2" applyFont="1" applyAlignment="1">
      <alignment horizontal="center" vertical="top"/>
    </xf>
    <xf numFmtId="41" fontId="4" fillId="0" borderId="0" xfId="2" applyNumberFormat="1" applyFont="1" applyAlignment="1">
      <alignment horizontal="center" vertical="top"/>
    </xf>
    <xf numFmtId="0" fontId="23" fillId="0" borderId="0" xfId="0" applyFont="1"/>
    <xf numFmtId="0" fontId="22" fillId="0" borderId="6" xfId="0" applyFont="1" applyBorder="1" applyAlignment="1">
      <alignment horizontal="center" vertical="center" wrapText="1"/>
    </xf>
    <xf numFmtId="0" fontId="22" fillId="0" borderId="0" xfId="0" applyFont="1"/>
    <xf numFmtId="0" fontId="22" fillId="0" borderId="5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5" xfId="0" applyFont="1" applyFill="1" applyBorder="1" applyAlignment="1">
      <alignment horizontal="left" vertical="center" wrapText="1"/>
    </xf>
    <xf numFmtId="0" fontId="23" fillId="0" borderId="5" xfId="0" applyFont="1" applyFill="1" applyBorder="1" applyAlignment="1">
      <alignment horizontal="left" vertical="center"/>
    </xf>
    <xf numFmtId="0" fontId="23" fillId="0" borderId="9" xfId="0" applyFont="1" applyFill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/>
    </xf>
    <xf numFmtId="0" fontId="23" fillId="0" borderId="9" xfId="0" applyFont="1" applyFill="1" applyBorder="1" applyAlignment="1">
      <alignment horizontal="left" vertical="center"/>
    </xf>
    <xf numFmtId="49" fontId="24" fillId="0" borderId="5" xfId="0" applyNumberFormat="1" applyFont="1" applyFill="1" applyBorder="1" applyAlignment="1">
      <alignment horizontal="left" vertical="center" wrapText="1"/>
    </xf>
    <xf numFmtId="0" fontId="23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188" fontId="22" fillId="0" borderId="5" xfId="1" applyNumberFormat="1" applyFont="1" applyBorder="1" applyAlignment="1">
      <alignment horizontal="center" vertical="center"/>
    </xf>
    <xf numFmtId="188" fontId="23" fillId="0" borderId="5" xfId="1" applyNumberFormat="1" applyFont="1" applyBorder="1"/>
    <xf numFmtId="188" fontId="23" fillId="0" borderId="0" xfId="1" applyNumberFormat="1" applyFont="1"/>
    <xf numFmtId="188" fontId="22" fillId="0" borderId="5" xfId="1" applyNumberFormat="1" applyFont="1" applyBorder="1"/>
    <xf numFmtId="188" fontId="25" fillId="0" borderId="0" xfId="1" applyNumberFormat="1" applyFont="1"/>
    <xf numFmtId="0" fontId="4" fillId="0" borderId="0" xfId="2" applyFont="1" applyAlignment="1">
      <alignment horizontal="center" vertical="center"/>
    </xf>
    <xf numFmtId="41" fontId="2" fillId="0" borderId="5" xfId="2" applyNumberFormat="1" applyFont="1" applyBorder="1" applyAlignment="1">
      <alignment horizontal="center" vertical="center" wrapText="1"/>
    </xf>
    <xf numFmtId="0" fontId="2" fillId="0" borderId="0" xfId="2" applyFont="1" applyAlignment="1">
      <alignment horizontal="center" vertical="top"/>
    </xf>
    <xf numFmtId="0" fontId="5" fillId="0" borderId="0" xfId="2" applyFont="1" applyBorder="1" applyAlignment="1">
      <alignment horizontal="right" vertical="top"/>
    </xf>
    <xf numFmtId="0" fontId="2" fillId="0" borderId="2" xfId="2" applyFont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center" wrapText="1"/>
    </xf>
    <xf numFmtId="0" fontId="2" fillId="0" borderId="7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41" fontId="2" fillId="0" borderId="2" xfId="2" applyNumberFormat="1" applyFont="1" applyBorder="1" applyAlignment="1">
      <alignment horizontal="center" vertical="center" wrapText="1"/>
    </xf>
    <xf numFmtId="41" fontId="2" fillId="0" borderId="3" xfId="2" applyNumberFormat="1" applyFont="1" applyBorder="1" applyAlignment="1">
      <alignment horizontal="center" vertical="center" wrapText="1"/>
    </xf>
    <xf numFmtId="41" fontId="14" fillId="2" borderId="5" xfId="3" applyNumberFormat="1" applyFont="1" applyFill="1" applyBorder="1" applyAlignment="1">
      <alignment horizontal="center" vertical="center" wrapText="1"/>
    </xf>
    <xf numFmtId="41" fontId="14" fillId="2" borderId="4" xfId="3" applyNumberFormat="1" applyFont="1" applyFill="1" applyBorder="1" applyAlignment="1">
      <alignment horizontal="center" vertical="center" wrapText="1"/>
    </xf>
    <xf numFmtId="41" fontId="14" fillId="2" borderId="8" xfId="3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6" borderId="1" xfId="2" applyFont="1" applyFill="1" applyBorder="1" applyAlignment="1">
      <alignment horizontal="left" vertical="top" wrapText="1"/>
    </xf>
    <xf numFmtId="0" fontId="2" fillId="4" borderId="5" xfId="2" applyFont="1" applyFill="1" applyBorder="1" applyAlignment="1">
      <alignment horizontal="left" vertical="top" wrapText="1"/>
    </xf>
    <xf numFmtId="0" fontId="2" fillId="5" borderId="0" xfId="2" applyFont="1" applyFill="1" applyBorder="1" applyAlignment="1">
      <alignment horizontal="left" vertical="top" wrapText="1"/>
    </xf>
    <xf numFmtId="0" fontId="2" fillId="6" borderId="11" xfId="2" applyFont="1" applyFill="1" applyBorder="1" applyAlignment="1">
      <alignment horizontal="left" vertical="top" wrapText="1"/>
    </xf>
    <xf numFmtId="0" fontId="2" fillId="6" borderId="11" xfId="2" applyFont="1" applyFill="1" applyBorder="1" applyAlignment="1">
      <alignment horizontal="left" vertical="top"/>
    </xf>
    <xf numFmtId="0" fontId="2" fillId="6" borderId="3" xfId="2" applyFont="1" applyFill="1" applyBorder="1" applyAlignment="1">
      <alignment horizontal="left" vertical="top" wrapText="1"/>
    </xf>
    <xf numFmtId="0" fontId="2" fillId="5" borderId="1" xfId="2" applyFont="1" applyFill="1" applyBorder="1" applyAlignment="1">
      <alignment horizontal="left" vertical="top" wrapText="1"/>
    </xf>
    <xf numFmtId="0" fontId="2" fillId="6" borderId="12" xfId="2" applyFont="1" applyFill="1" applyBorder="1" applyAlignment="1">
      <alignment horizontal="left" vertical="top" wrapText="1"/>
    </xf>
    <xf numFmtId="0" fontId="8" fillId="0" borderId="2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8" fillId="0" borderId="7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8" xfId="2" applyFont="1" applyBorder="1" applyAlignment="1">
      <alignment horizontal="center" vertical="center" wrapText="1"/>
    </xf>
    <xf numFmtId="41" fontId="8" fillId="0" borderId="2" xfId="2" applyNumberFormat="1" applyFont="1" applyBorder="1" applyAlignment="1">
      <alignment horizontal="center" vertical="center" wrapText="1"/>
    </xf>
    <xf numFmtId="41" fontId="8" fillId="0" borderId="3" xfId="2" applyNumberFormat="1" applyFont="1" applyBorder="1" applyAlignment="1">
      <alignment horizontal="center" vertical="center" wrapText="1"/>
    </xf>
    <xf numFmtId="41" fontId="10" fillId="2" borderId="5" xfId="3" applyNumberFormat="1" applyFont="1" applyFill="1" applyBorder="1" applyAlignment="1">
      <alignment horizontal="center" vertical="center" wrapText="1"/>
    </xf>
    <xf numFmtId="0" fontId="2" fillId="4" borderId="10" xfId="2" applyFont="1" applyFill="1" applyBorder="1" applyAlignment="1">
      <alignment horizontal="left" vertical="top" wrapText="1"/>
    </xf>
    <xf numFmtId="0" fontId="2" fillId="5" borderId="11" xfId="2" applyFont="1" applyFill="1" applyBorder="1" applyAlignment="1">
      <alignment horizontal="left" vertical="top" wrapText="1"/>
    </xf>
    <xf numFmtId="0" fontId="2" fillId="6" borderId="8" xfId="2" applyFont="1" applyFill="1" applyBorder="1" applyAlignment="1">
      <alignment horizontal="left" vertical="top" wrapText="1"/>
    </xf>
    <xf numFmtId="0" fontId="2" fillId="6" borderId="12" xfId="2" applyFont="1" applyFill="1" applyBorder="1" applyAlignment="1">
      <alignment horizontal="left" vertical="top"/>
    </xf>
    <xf numFmtId="0" fontId="2" fillId="6" borderId="4" xfId="2" applyFont="1" applyFill="1" applyBorder="1" applyAlignment="1">
      <alignment horizontal="left" vertical="top" wrapText="1"/>
    </xf>
    <xf numFmtId="41" fontId="10" fillId="2" borderId="4" xfId="3" applyNumberFormat="1" applyFont="1" applyFill="1" applyBorder="1" applyAlignment="1">
      <alignment horizontal="center" vertical="center" wrapText="1"/>
    </xf>
    <xf numFmtId="41" fontId="10" fillId="2" borderId="8" xfId="3" applyNumberFormat="1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2" fillId="5" borderId="12" xfId="2" applyFont="1" applyFill="1" applyBorder="1" applyAlignment="1">
      <alignment horizontal="left" vertical="top" wrapText="1"/>
    </xf>
    <xf numFmtId="0" fontId="2" fillId="7" borderId="7" xfId="2" applyFont="1" applyFill="1" applyBorder="1" applyAlignment="1">
      <alignment horizontal="center" vertical="top"/>
    </xf>
    <xf numFmtId="0" fontId="2" fillId="7" borderId="1" xfId="2" applyFont="1" applyFill="1" applyBorder="1" applyAlignment="1">
      <alignment horizontal="center" vertical="top"/>
    </xf>
    <xf numFmtId="0" fontId="2" fillId="8" borderId="5" xfId="2" applyFont="1" applyFill="1" applyBorder="1" applyAlignment="1">
      <alignment horizontal="center" vertical="top"/>
    </xf>
    <xf numFmtId="0" fontId="22" fillId="0" borderId="10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</cellXfs>
  <cellStyles count="37">
    <cellStyle name="Comma" xfId="1" builtinId="3"/>
    <cellStyle name="Comma 2" xfId="7"/>
    <cellStyle name="Comma 2 2" xfId="8"/>
    <cellStyle name="Comma 2 3" xfId="9"/>
    <cellStyle name="Comma 3" xfId="10"/>
    <cellStyle name="Comma 3 2" xfId="11"/>
    <cellStyle name="Comma 3 3" xfId="12"/>
    <cellStyle name="Comma 3 3 2" xfId="13"/>
    <cellStyle name="Comma 4" xfId="14"/>
    <cellStyle name="Comma 5" xfId="15"/>
    <cellStyle name="Excel Built-in Normal" xfId="16"/>
    <cellStyle name="Normal" xfId="0" builtinId="0"/>
    <cellStyle name="Normal 2" xfId="17"/>
    <cellStyle name="Normal 3" xfId="18"/>
    <cellStyle name="Normal 3 2" xfId="19"/>
    <cellStyle name="Normal 3 3" xfId="20"/>
    <cellStyle name="Normal 4" xfId="21"/>
    <cellStyle name="Normal 4 2" xfId="22"/>
    <cellStyle name="Normal 4 2 2" xfId="23"/>
    <cellStyle name="เครื่องหมายจุลภาค 2" xfId="24"/>
    <cellStyle name="เครื่องหมายจุลภาค 3" xfId="25"/>
    <cellStyle name="เครื่องหมายจุลภาค 4" xfId="26"/>
    <cellStyle name="เครื่องหมายจุลภาค 4 2" xfId="6"/>
    <cellStyle name="เครื่องหมายจุลภาค 5" xfId="4"/>
    <cellStyle name="เครื่องหมายจุลภาค 5 2" xfId="27"/>
    <cellStyle name="เครื่องหมายจุลภาค 6" xfId="28"/>
    <cellStyle name="ปกติ 2" xfId="29"/>
    <cellStyle name="ปกติ 3" xfId="30"/>
    <cellStyle name="ปกติ 4" xfId="31"/>
    <cellStyle name="ปกติ 5" xfId="32"/>
    <cellStyle name="ปกติ 5 2" xfId="33"/>
    <cellStyle name="ปกติ 6" xfId="34"/>
    <cellStyle name="ปกติ 6 2" xfId="5"/>
    <cellStyle name="ปกติ 7" xfId="2"/>
    <cellStyle name="ปกติ 8" xfId="35"/>
    <cellStyle name="ปกติ 9" xfId="36"/>
    <cellStyle name="ปกติ_01 เหนือบน 1 (2เมย52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8"/>
  <sheetViews>
    <sheetView tabSelected="1" view="pageLayout" zoomScaleNormal="110" zoomScaleSheetLayoutView="120" workbookViewId="0">
      <selection activeCell="H13" sqref="H13"/>
    </sheetView>
  </sheetViews>
  <sheetFormatPr defaultRowHeight="18.75" x14ac:dyDescent="0.2"/>
  <cols>
    <col min="1" max="1" width="1.25" style="2" customWidth="1"/>
    <col min="2" max="2" width="1.125" style="2" customWidth="1"/>
    <col min="3" max="3" width="1.625" style="2" customWidth="1"/>
    <col min="4" max="4" width="51.625" style="2" customWidth="1"/>
    <col min="5" max="6" width="11" style="155" bestFit="1" customWidth="1"/>
    <col min="7" max="7" width="11.875" style="8" customWidth="1"/>
    <col min="8" max="8" width="23.625" style="8" customWidth="1"/>
    <col min="9" max="9" width="33.25" style="9" customWidth="1"/>
    <col min="10" max="10" width="14.5" style="1" customWidth="1"/>
    <col min="11" max="11" width="10.125" style="2" bestFit="1" customWidth="1"/>
    <col min="12" max="16384" width="9" style="2"/>
  </cols>
  <sheetData>
    <row r="1" spans="1:12" x14ac:dyDescent="0.2">
      <c r="A1" s="178" t="s">
        <v>0</v>
      </c>
      <c r="B1" s="178"/>
      <c r="C1" s="178"/>
      <c r="D1" s="178"/>
      <c r="E1" s="178"/>
      <c r="F1" s="178"/>
      <c r="G1" s="178"/>
      <c r="H1" s="178"/>
      <c r="I1" s="178"/>
    </row>
    <row r="2" spans="1:12" x14ac:dyDescent="0.2">
      <c r="A2" s="178" t="s">
        <v>1</v>
      </c>
      <c r="B2" s="178"/>
      <c r="C2" s="178"/>
      <c r="D2" s="178"/>
      <c r="E2" s="178"/>
      <c r="F2" s="178"/>
      <c r="G2" s="178"/>
      <c r="H2" s="178"/>
      <c r="I2" s="178"/>
    </row>
    <row r="3" spans="1:12" x14ac:dyDescent="0.2">
      <c r="A3" s="3"/>
      <c r="B3" s="3"/>
      <c r="C3" s="3"/>
      <c r="D3" s="3" t="s">
        <v>208</v>
      </c>
      <c r="E3" s="4"/>
      <c r="F3" s="4"/>
      <c r="G3" s="179" t="s">
        <v>203</v>
      </c>
      <c r="H3" s="179"/>
      <c r="I3" s="179"/>
    </row>
    <row r="4" spans="1:12" ht="8.25" customHeight="1" x14ac:dyDescent="0.2">
      <c r="A4" s="5"/>
      <c r="B4" s="5"/>
      <c r="C4" s="5"/>
      <c r="D4" s="5"/>
      <c r="E4" s="6"/>
      <c r="F4" s="6"/>
      <c r="G4" s="7"/>
    </row>
    <row r="5" spans="1:12" s="176" customFormat="1" x14ac:dyDescent="0.2">
      <c r="A5" s="180" t="s">
        <v>3</v>
      </c>
      <c r="B5" s="181"/>
      <c r="C5" s="181"/>
      <c r="D5" s="182"/>
      <c r="E5" s="186" t="s">
        <v>4</v>
      </c>
      <c r="F5" s="187"/>
      <c r="G5" s="188" t="s">
        <v>5</v>
      </c>
      <c r="H5" s="189" t="s">
        <v>204</v>
      </c>
      <c r="I5" s="191" t="s">
        <v>205</v>
      </c>
      <c r="J5" s="10"/>
    </row>
    <row r="6" spans="1:12" s="176" customFormat="1" x14ac:dyDescent="0.2">
      <c r="A6" s="183"/>
      <c r="B6" s="184"/>
      <c r="C6" s="184"/>
      <c r="D6" s="185"/>
      <c r="E6" s="177" t="s">
        <v>8</v>
      </c>
      <c r="F6" s="177" t="s">
        <v>9</v>
      </c>
      <c r="G6" s="188"/>
      <c r="H6" s="190"/>
      <c r="I6" s="192"/>
      <c r="J6" s="10"/>
    </row>
    <row r="7" spans="1:12" s="21" customFormat="1" x14ac:dyDescent="0.2">
      <c r="A7" s="13" t="s">
        <v>10</v>
      </c>
      <c r="B7" s="14"/>
      <c r="C7" s="14"/>
      <c r="D7" s="15"/>
      <c r="E7" s="16">
        <f>E8</f>
        <v>1333800</v>
      </c>
      <c r="F7" s="16">
        <f t="shared" ref="F7:G7" si="0">F8</f>
        <v>0</v>
      </c>
      <c r="G7" s="16">
        <f t="shared" si="0"/>
        <v>1333800</v>
      </c>
      <c r="H7" s="16"/>
      <c r="I7" s="17"/>
      <c r="J7" s="18"/>
      <c r="K7" s="19"/>
      <c r="L7" s="20"/>
    </row>
    <row r="8" spans="1:12" s="26" customFormat="1" x14ac:dyDescent="0.2">
      <c r="A8" s="194" t="s">
        <v>11</v>
      </c>
      <c r="B8" s="194"/>
      <c r="C8" s="194"/>
      <c r="D8" s="194"/>
      <c r="E8" s="22">
        <f>E9</f>
        <v>1333800</v>
      </c>
      <c r="F8" s="22">
        <f t="shared" ref="F8:G8" si="1">F9</f>
        <v>0</v>
      </c>
      <c r="G8" s="22">
        <f t="shared" si="1"/>
        <v>1333800</v>
      </c>
      <c r="H8" s="23"/>
      <c r="I8" s="24"/>
      <c r="J8" s="20"/>
      <c r="K8" s="25"/>
      <c r="L8" s="20"/>
    </row>
    <row r="9" spans="1:12" s="26" customFormat="1" x14ac:dyDescent="0.2">
      <c r="A9" s="31"/>
      <c r="B9" s="195" t="s">
        <v>13</v>
      </c>
      <c r="C9" s="195"/>
      <c r="D9" s="195"/>
      <c r="E9" s="28">
        <f>E10+E12+E14+E16</f>
        <v>1333800</v>
      </c>
      <c r="F9" s="28">
        <f t="shared" ref="F9:G9" si="2">F10+F12+F14+F16</f>
        <v>0</v>
      </c>
      <c r="G9" s="28">
        <f t="shared" si="2"/>
        <v>1333800</v>
      </c>
      <c r="H9" s="29"/>
      <c r="I9" s="30"/>
      <c r="J9" s="20"/>
      <c r="K9" s="25"/>
      <c r="L9" s="20"/>
    </row>
    <row r="10" spans="1:12" s="26" customFormat="1" x14ac:dyDescent="0.2">
      <c r="A10" s="32"/>
      <c r="B10" s="33"/>
      <c r="C10" s="196" t="s">
        <v>14</v>
      </c>
      <c r="D10" s="196"/>
      <c r="E10" s="34">
        <f>E11</f>
        <v>220000</v>
      </c>
      <c r="F10" s="34">
        <f t="shared" ref="F10:G10" si="3">F11</f>
        <v>0</v>
      </c>
      <c r="G10" s="34">
        <f t="shared" si="3"/>
        <v>220000</v>
      </c>
      <c r="H10" s="36"/>
      <c r="I10" s="37"/>
      <c r="J10" s="20"/>
      <c r="K10" s="25"/>
      <c r="L10" s="20"/>
    </row>
    <row r="11" spans="1:12" s="26" customFormat="1" ht="40.5" customHeight="1" x14ac:dyDescent="0.2">
      <c r="A11" s="38"/>
      <c r="B11" s="39"/>
      <c r="C11" s="40"/>
      <c r="D11" s="41" t="s">
        <v>15</v>
      </c>
      <c r="E11" s="42">
        <v>220000</v>
      </c>
      <c r="F11" s="42">
        <v>0</v>
      </c>
      <c r="G11" s="43">
        <v>220000</v>
      </c>
      <c r="H11" s="44"/>
      <c r="I11" s="45"/>
      <c r="J11" s="20"/>
      <c r="K11" s="25"/>
      <c r="L11" s="20"/>
    </row>
    <row r="12" spans="1:12" s="26" customFormat="1" x14ac:dyDescent="0.2">
      <c r="A12" s="32"/>
      <c r="B12" s="33"/>
      <c r="C12" s="197" t="s">
        <v>19</v>
      </c>
      <c r="D12" s="197"/>
      <c r="E12" s="50">
        <f>SUM(E13:E13)</f>
        <v>953800</v>
      </c>
      <c r="F12" s="50">
        <f>SUM(F13:F13)</f>
        <v>0</v>
      </c>
      <c r="G12" s="35">
        <f>SUM(G13:G13)</f>
        <v>953800</v>
      </c>
      <c r="H12" s="35"/>
      <c r="I12" s="37"/>
      <c r="J12" s="20"/>
      <c r="K12" s="25"/>
      <c r="L12" s="20"/>
    </row>
    <row r="13" spans="1:12" s="26" customFormat="1" x14ac:dyDescent="0.2">
      <c r="A13" s="38"/>
      <c r="B13" s="39"/>
      <c r="C13" s="39"/>
      <c r="D13" s="51" t="s">
        <v>20</v>
      </c>
      <c r="E13" s="52">
        <v>953800</v>
      </c>
      <c r="F13" s="53">
        <v>0</v>
      </c>
      <c r="G13" s="52">
        <v>953800</v>
      </c>
      <c r="H13" s="44"/>
      <c r="I13" s="54"/>
      <c r="J13" s="20"/>
      <c r="K13" s="25"/>
      <c r="L13" s="20"/>
    </row>
    <row r="14" spans="1:12" s="26" customFormat="1" x14ac:dyDescent="0.2">
      <c r="A14" s="60"/>
      <c r="B14" s="61"/>
      <c r="C14" s="198" t="s">
        <v>36</v>
      </c>
      <c r="D14" s="198"/>
      <c r="E14" s="62">
        <f>E15</f>
        <v>80000</v>
      </c>
      <c r="F14" s="62">
        <f>F15</f>
        <v>0</v>
      </c>
      <c r="G14" s="35">
        <f>G15</f>
        <v>80000</v>
      </c>
      <c r="H14" s="35"/>
      <c r="I14" s="37"/>
      <c r="J14" s="20"/>
      <c r="K14" s="25"/>
      <c r="L14" s="20"/>
    </row>
    <row r="15" spans="1:12" s="26" customFormat="1" x14ac:dyDescent="0.2">
      <c r="A15" s="38"/>
      <c r="B15" s="39"/>
      <c r="C15" s="40"/>
      <c r="D15" s="41" t="s">
        <v>37</v>
      </c>
      <c r="E15" s="42">
        <v>80000</v>
      </c>
      <c r="F15" s="42">
        <v>0</v>
      </c>
      <c r="G15" s="63">
        <v>80000</v>
      </c>
      <c r="H15" s="44"/>
      <c r="I15" s="45"/>
      <c r="J15" s="20"/>
      <c r="K15" s="25"/>
      <c r="L15" s="20"/>
    </row>
    <row r="16" spans="1:12" s="26" customFormat="1" x14ac:dyDescent="0.2">
      <c r="A16" s="64"/>
      <c r="B16" s="65"/>
      <c r="C16" s="193" t="s">
        <v>38</v>
      </c>
      <c r="D16" s="193"/>
      <c r="E16" s="62">
        <f>E17</f>
        <v>80000</v>
      </c>
      <c r="F16" s="62">
        <f>F17</f>
        <v>0</v>
      </c>
      <c r="G16" s="35">
        <f>G17</f>
        <v>80000</v>
      </c>
      <c r="H16" s="35"/>
      <c r="I16" s="37"/>
      <c r="J16" s="20"/>
      <c r="K16" s="25"/>
      <c r="L16" s="20"/>
    </row>
    <row r="17" spans="1:12" s="26" customFormat="1" x14ac:dyDescent="0.2">
      <c r="A17" s="38"/>
      <c r="B17" s="39"/>
      <c r="C17" s="40"/>
      <c r="D17" s="41" t="s">
        <v>39</v>
      </c>
      <c r="E17" s="42">
        <v>80000</v>
      </c>
      <c r="F17" s="42">
        <v>0</v>
      </c>
      <c r="G17" s="63">
        <v>80000</v>
      </c>
      <c r="H17" s="44"/>
      <c r="I17" s="45"/>
      <c r="J17" s="20"/>
      <c r="K17" s="25"/>
      <c r="L17" s="20"/>
    </row>
    <row r="18" spans="1:12" s="153" customFormat="1" x14ac:dyDescent="0.2">
      <c r="E18" s="1"/>
      <c r="F18" s="1"/>
      <c r="G18" s="1"/>
      <c r="H18" s="1"/>
      <c r="I18" s="154"/>
      <c r="J18" s="1"/>
    </row>
  </sheetData>
  <mergeCells count="14">
    <mergeCell ref="C16:D16"/>
    <mergeCell ref="A8:D8"/>
    <mergeCell ref="B9:D9"/>
    <mergeCell ref="C10:D10"/>
    <mergeCell ref="C12:D12"/>
    <mergeCell ref="C14:D14"/>
    <mergeCell ref="A1:I1"/>
    <mergeCell ref="A2:I2"/>
    <mergeCell ref="G3:I3"/>
    <mergeCell ref="A5:D6"/>
    <mergeCell ref="E5:F5"/>
    <mergeCell ref="G5:G6"/>
    <mergeCell ref="H5:H6"/>
    <mergeCell ref="I5:I6"/>
  </mergeCells>
  <pageMargins left="0.23622047244094491" right="0.11811023622047245" top="0.28011363636363634" bottom="0.24715909090909091" header="9.0624999999999997E-2" footer="0.12357954545454546"/>
  <pageSetup paperSize="9" scale="92" orientation="landscape" horizontalDpi="0" verticalDpi="0" r:id="rId1"/>
  <headerFooter>
    <oddHeader>&amp;R&amp;"TH SarabunPSK,ธรรมดา"&amp;10&amp;A</oddHeader>
    <oddFooter>&amp;C&amp;"TH SarabunPSK,ธรรมดา"&amp;10หน้าที่ &amp;P&amp;R&amp;"TH SarabunPSK,ธรรมดา"&amp;10&amp;Z&amp;F</oddFooter>
  </headerFooter>
  <ignoredErrors>
    <ignoredError sqref="E9:G9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6"/>
  <sheetViews>
    <sheetView topLeftCell="A4" zoomScale="110" zoomScaleNormal="110" zoomScaleSheetLayoutView="120" zoomScalePageLayoutView="110" workbookViewId="0">
      <selection activeCell="G10" sqref="G10"/>
    </sheetView>
  </sheetViews>
  <sheetFormatPr defaultRowHeight="18.75" x14ac:dyDescent="0.2"/>
  <cols>
    <col min="1" max="1" width="1.25" style="2" customWidth="1"/>
    <col min="2" max="2" width="1.125" style="2" customWidth="1"/>
    <col min="3" max="3" width="1.625" style="2" customWidth="1"/>
    <col min="4" max="4" width="51.625" style="2" customWidth="1"/>
    <col min="5" max="6" width="11" style="155" bestFit="1" customWidth="1"/>
    <col min="7" max="7" width="11.875" style="8" customWidth="1"/>
    <col min="8" max="8" width="23.25" style="8" customWidth="1"/>
    <col min="9" max="9" width="34.625" style="9" customWidth="1"/>
    <col min="10" max="10" width="14.5" style="1" customWidth="1"/>
    <col min="11" max="11" width="10.125" style="2" bestFit="1" customWidth="1"/>
    <col min="12" max="16384" width="9" style="2"/>
  </cols>
  <sheetData>
    <row r="1" spans="1:12" x14ac:dyDescent="0.2">
      <c r="A1" s="178" t="s">
        <v>0</v>
      </c>
      <c r="B1" s="178"/>
      <c r="C1" s="178"/>
      <c r="D1" s="178"/>
      <c r="E1" s="178"/>
      <c r="F1" s="178"/>
      <c r="G1" s="178"/>
      <c r="H1" s="178"/>
      <c r="I1" s="178"/>
    </row>
    <row r="2" spans="1:12" x14ac:dyDescent="0.2">
      <c r="A2" s="178" t="s">
        <v>1</v>
      </c>
      <c r="B2" s="178"/>
      <c r="C2" s="178"/>
      <c r="D2" s="178"/>
      <c r="E2" s="178"/>
      <c r="F2" s="178"/>
      <c r="G2" s="178"/>
      <c r="H2" s="178"/>
      <c r="I2" s="178"/>
    </row>
    <row r="3" spans="1:12" x14ac:dyDescent="0.2">
      <c r="A3" s="3"/>
      <c r="B3" s="3"/>
      <c r="C3" s="3"/>
      <c r="D3" s="3" t="s">
        <v>214</v>
      </c>
      <c r="E3" s="4"/>
      <c r="F3" s="4"/>
      <c r="G3" s="179" t="s">
        <v>203</v>
      </c>
      <c r="H3" s="179"/>
      <c r="I3" s="179"/>
    </row>
    <row r="4" spans="1:12" ht="8.25" customHeight="1" x14ac:dyDescent="0.2">
      <c r="A4" s="5"/>
      <c r="B4" s="5"/>
      <c r="C4" s="5"/>
      <c r="D4" s="5"/>
      <c r="E4" s="6"/>
      <c r="F4" s="6"/>
      <c r="G4" s="7"/>
    </row>
    <row r="5" spans="1:12" s="11" customFormat="1" ht="18.75" customHeight="1" x14ac:dyDescent="0.2">
      <c r="A5" s="201" t="s">
        <v>3</v>
      </c>
      <c r="B5" s="202"/>
      <c r="C5" s="202"/>
      <c r="D5" s="203"/>
      <c r="E5" s="207" t="s">
        <v>4</v>
      </c>
      <c r="F5" s="208"/>
      <c r="G5" s="209" t="s">
        <v>5</v>
      </c>
      <c r="H5" s="189" t="s">
        <v>204</v>
      </c>
      <c r="I5" s="191" t="s">
        <v>205</v>
      </c>
      <c r="J5" s="10"/>
    </row>
    <row r="6" spans="1:12" s="11" customFormat="1" x14ac:dyDescent="0.2">
      <c r="A6" s="204"/>
      <c r="B6" s="205"/>
      <c r="C6" s="205"/>
      <c r="D6" s="206"/>
      <c r="E6" s="12" t="s">
        <v>8</v>
      </c>
      <c r="F6" s="12" t="s">
        <v>9</v>
      </c>
      <c r="G6" s="209"/>
      <c r="H6" s="190"/>
      <c r="I6" s="192"/>
      <c r="J6" s="10"/>
    </row>
    <row r="7" spans="1:12" s="21" customFormat="1" x14ac:dyDescent="0.2">
      <c r="A7" s="13" t="s">
        <v>10</v>
      </c>
      <c r="B7" s="14"/>
      <c r="C7" s="14"/>
      <c r="D7" s="15"/>
      <c r="E7" s="16">
        <f>E8+E12</f>
        <v>17750000</v>
      </c>
      <c r="F7" s="16">
        <f t="shared" ref="F7:G7" si="0">F8+F12</f>
        <v>0</v>
      </c>
      <c r="G7" s="16">
        <f t="shared" si="0"/>
        <v>17750000</v>
      </c>
      <c r="H7" s="16"/>
      <c r="I7" s="17"/>
      <c r="J7" s="18"/>
      <c r="K7" s="19"/>
      <c r="L7" s="20"/>
    </row>
    <row r="8" spans="1:12" s="26" customFormat="1" x14ac:dyDescent="0.2">
      <c r="A8" s="194" t="s">
        <v>11</v>
      </c>
      <c r="B8" s="194"/>
      <c r="C8" s="194"/>
      <c r="D8" s="194"/>
      <c r="E8" s="22">
        <f>E9</f>
        <v>13750000</v>
      </c>
      <c r="F8" s="22">
        <f t="shared" ref="F8:G8" si="1">F9</f>
        <v>0</v>
      </c>
      <c r="G8" s="22">
        <f t="shared" si="1"/>
        <v>13750000</v>
      </c>
      <c r="H8" s="23"/>
      <c r="I8" s="24"/>
      <c r="J8" s="20"/>
      <c r="K8" s="25"/>
      <c r="L8" s="20"/>
    </row>
    <row r="9" spans="1:12" s="26" customFormat="1" x14ac:dyDescent="0.2">
      <c r="A9" s="66"/>
      <c r="B9" s="199" t="s">
        <v>47</v>
      </c>
      <c r="C9" s="199"/>
      <c r="D9" s="199"/>
      <c r="E9" s="28">
        <f>E10</f>
        <v>13750000</v>
      </c>
      <c r="F9" s="28">
        <f t="shared" ref="F9:G9" si="2">F10</f>
        <v>0</v>
      </c>
      <c r="G9" s="28">
        <f t="shared" si="2"/>
        <v>13750000</v>
      </c>
      <c r="H9" s="72"/>
      <c r="I9" s="30"/>
      <c r="J9" s="20"/>
      <c r="K9" s="25"/>
      <c r="L9" s="20"/>
    </row>
    <row r="10" spans="1:12" s="26" customFormat="1" x14ac:dyDescent="0.2">
      <c r="A10" s="32"/>
      <c r="B10" s="33"/>
      <c r="C10" s="196" t="s">
        <v>59</v>
      </c>
      <c r="D10" s="196"/>
      <c r="E10" s="34">
        <f>E11</f>
        <v>13750000</v>
      </c>
      <c r="F10" s="34">
        <f t="shared" ref="F10:G10" si="3">F11</f>
        <v>0</v>
      </c>
      <c r="G10" s="34">
        <f t="shared" si="3"/>
        <v>13750000</v>
      </c>
      <c r="H10" s="35"/>
      <c r="I10" s="37"/>
      <c r="J10" s="20"/>
      <c r="K10" s="25"/>
      <c r="L10" s="20"/>
    </row>
    <row r="11" spans="1:12" s="26" customFormat="1" ht="27.75" customHeight="1" x14ac:dyDescent="0.2">
      <c r="A11" s="38"/>
      <c r="B11" s="39"/>
      <c r="C11" s="40"/>
      <c r="D11" s="73" t="s">
        <v>60</v>
      </c>
      <c r="E11" s="53">
        <v>13750000</v>
      </c>
      <c r="F11" s="53">
        <v>0</v>
      </c>
      <c r="G11" s="43">
        <f t="shared" ref="G11" si="4">E11+F11</f>
        <v>13750000</v>
      </c>
      <c r="H11" s="44"/>
      <c r="I11" s="54"/>
      <c r="J11" s="20"/>
      <c r="K11" s="25"/>
      <c r="L11" s="20"/>
    </row>
    <row r="12" spans="1:12" s="26" customFormat="1" x14ac:dyDescent="0.2">
      <c r="A12" s="194" t="s">
        <v>122</v>
      </c>
      <c r="B12" s="194"/>
      <c r="C12" s="194"/>
      <c r="D12" s="210"/>
      <c r="E12" s="22">
        <f>E13</f>
        <v>4000000</v>
      </c>
      <c r="F12" s="22">
        <f t="shared" ref="F12:G12" si="5">F13</f>
        <v>0</v>
      </c>
      <c r="G12" s="22">
        <f t="shared" si="5"/>
        <v>4000000</v>
      </c>
      <c r="H12" s="121"/>
      <c r="I12" s="24"/>
      <c r="J12" s="20"/>
      <c r="K12" s="25"/>
      <c r="L12" s="20"/>
    </row>
    <row r="13" spans="1:12" s="26" customFormat="1" x14ac:dyDescent="0.2">
      <c r="A13" s="27"/>
      <c r="B13" s="211" t="s">
        <v>127</v>
      </c>
      <c r="C13" s="211"/>
      <c r="D13" s="211"/>
      <c r="E13" s="119">
        <f>E14</f>
        <v>4000000</v>
      </c>
      <c r="F13" s="119">
        <f t="shared" ref="F13:G13" si="6">F14</f>
        <v>0</v>
      </c>
      <c r="G13" s="119">
        <f t="shared" si="6"/>
        <v>4000000</v>
      </c>
      <c r="H13" s="119"/>
      <c r="I13" s="30"/>
      <c r="J13" s="20"/>
      <c r="K13" s="25"/>
      <c r="L13" s="20"/>
    </row>
    <row r="14" spans="1:12" s="26" customFormat="1" x14ac:dyDescent="0.2">
      <c r="A14" s="32"/>
      <c r="B14" s="33"/>
      <c r="C14" s="196" t="s">
        <v>131</v>
      </c>
      <c r="D14" s="196"/>
      <c r="E14" s="34">
        <f>E15+E16</f>
        <v>4000000</v>
      </c>
      <c r="F14" s="34">
        <f>F15+F16</f>
        <v>0</v>
      </c>
      <c r="G14" s="35">
        <f>G15+G16</f>
        <v>4000000</v>
      </c>
      <c r="H14" s="35"/>
      <c r="I14" s="37"/>
      <c r="J14" s="20"/>
      <c r="K14" s="25"/>
      <c r="L14" s="20"/>
    </row>
    <row r="15" spans="1:12" s="81" customFormat="1" ht="27" customHeight="1" x14ac:dyDescent="0.2">
      <c r="A15" s="82"/>
      <c r="B15" s="83"/>
      <c r="C15" s="84"/>
      <c r="D15" s="51" t="s">
        <v>132</v>
      </c>
      <c r="E15" s="129">
        <v>1000000</v>
      </c>
      <c r="F15" s="42">
        <v>0</v>
      </c>
      <c r="G15" s="43">
        <v>1000000</v>
      </c>
      <c r="H15" s="44"/>
      <c r="I15" s="74"/>
      <c r="J15" s="20"/>
      <c r="K15" s="25"/>
      <c r="L15" s="20"/>
    </row>
    <row r="16" spans="1:12" s="26" customFormat="1" ht="37.5" x14ac:dyDescent="0.2">
      <c r="A16" s="55"/>
      <c r="B16" s="56"/>
      <c r="C16" s="56"/>
      <c r="D16" s="87" t="s">
        <v>133</v>
      </c>
      <c r="E16" s="42">
        <v>3000000</v>
      </c>
      <c r="F16" s="42">
        <v>0</v>
      </c>
      <c r="G16" s="43">
        <v>3000000</v>
      </c>
      <c r="H16" s="44"/>
      <c r="I16" s="74"/>
      <c r="J16" s="20"/>
      <c r="K16" s="25"/>
      <c r="L16" s="20"/>
    </row>
  </sheetData>
  <mergeCells count="14">
    <mergeCell ref="C14:D14"/>
    <mergeCell ref="A12:D12"/>
    <mergeCell ref="B13:D13"/>
    <mergeCell ref="A8:D8"/>
    <mergeCell ref="B9:D9"/>
    <mergeCell ref="C10:D10"/>
    <mergeCell ref="A1:I1"/>
    <mergeCell ref="A2:I2"/>
    <mergeCell ref="G3:I3"/>
    <mergeCell ref="A5:D6"/>
    <mergeCell ref="E5:F5"/>
    <mergeCell ref="G5:G6"/>
    <mergeCell ref="H5:H6"/>
    <mergeCell ref="I5:I6"/>
  </mergeCells>
  <pageMargins left="0.23622047244094491" right="0.11811023622047245" top="0.28011363636363634" bottom="0.24715909090909091" header="9.0624999999999997E-2" footer="0.12357954545454546"/>
  <pageSetup paperSize="9" scale="92" orientation="landscape" horizontalDpi="0" verticalDpi="0" r:id="rId1"/>
  <headerFooter>
    <oddHeader>&amp;R&amp;"TH SarabunPSK,ธรรมดา"&amp;10&amp;A</oddHeader>
    <oddFooter>&amp;C&amp;"TH SarabunPSK,ธรรมดา"&amp;10หน้าที่ &amp;P&amp;R&amp;"TH SarabunPSK,ธรรมดา"&amp;10&amp;Z&amp;F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1"/>
  <sheetViews>
    <sheetView zoomScale="110" zoomScaleNormal="110" zoomScaleSheetLayoutView="120" zoomScalePageLayoutView="110" workbookViewId="0">
      <selection activeCell="D11" sqref="D11"/>
    </sheetView>
  </sheetViews>
  <sheetFormatPr defaultRowHeight="18.75" x14ac:dyDescent="0.2"/>
  <cols>
    <col min="1" max="1" width="1.25" style="2" customWidth="1"/>
    <col min="2" max="2" width="1.125" style="2" customWidth="1"/>
    <col min="3" max="3" width="1.625" style="2" customWidth="1"/>
    <col min="4" max="4" width="51.625" style="2" customWidth="1"/>
    <col min="5" max="6" width="11" style="155" bestFit="1" customWidth="1"/>
    <col min="7" max="7" width="11.875" style="8" customWidth="1"/>
    <col min="8" max="8" width="23.25" style="8" customWidth="1"/>
    <col min="9" max="9" width="34.625" style="9" customWidth="1"/>
    <col min="10" max="10" width="14.5" style="1" customWidth="1"/>
    <col min="11" max="11" width="10.125" style="2" bestFit="1" customWidth="1"/>
    <col min="12" max="16384" width="9" style="2"/>
  </cols>
  <sheetData>
    <row r="1" spans="1:12" x14ac:dyDescent="0.2">
      <c r="A1" s="178" t="s">
        <v>0</v>
      </c>
      <c r="B1" s="178"/>
      <c r="C1" s="178"/>
      <c r="D1" s="178"/>
      <c r="E1" s="178"/>
      <c r="F1" s="178"/>
      <c r="G1" s="178"/>
      <c r="H1" s="178"/>
      <c r="I1" s="178"/>
    </row>
    <row r="2" spans="1:12" x14ac:dyDescent="0.2">
      <c r="A2" s="178" t="s">
        <v>1</v>
      </c>
      <c r="B2" s="178"/>
      <c r="C2" s="178"/>
      <c r="D2" s="178"/>
      <c r="E2" s="178"/>
      <c r="F2" s="178"/>
      <c r="G2" s="178"/>
      <c r="H2" s="178"/>
      <c r="I2" s="178"/>
    </row>
    <row r="3" spans="1:12" x14ac:dyDescent="0.2">
      <c r="A3" s="3"/>
      <c r="B3" s="3"/>
      <c r="C3" s="3"/>
      <c r="D3" s="3" t="s">
        <v>215</v>
      </c>
      <c r="E3" s="4"/>
      <c r="F3" s="4"/>
      <c r="G3" s="179" t="s">
        <v>203</v>
      </c>
      <c r="H3" s="179"/>
      <c r="I3" s="179"/>
    </row>
    <row r="4" spans="1:12" ht="8.25" customHeight="1" x14ac:dyDescent="0.2">
      <c r="A4" s="5"/>
      <c r="B4" s="5"/>
      <c r="C4" s="5"/>
      <c r="D4" s="5"/>
      <c r="E4" s="6"/>
      <c r="F4" s="6"/>
      <c r="G4" s="7"/>
    </row>
    <row r="5" spans="1:12" s="11" customFormat="1" ht="18.75" customHeight="1" x14ac:dyDescent="0.2">
      <c r="A5" s="201" t="s">
        <v>3</v>
      </c>
      <c r="B5" s="202"/>
      <c r="C5" s="202"/>
      <c r="D5" s="203"/>
      <c r="E5" s="207" t="s">
        <v>4</v>
      </c>
      <c r="F5" s="208"/>
      <c r="G5" s="209" t="s">
        <v>5</v>
      </c>
      <c r="H5" s="189" t="s">
        <v>204</v>
      </c>
      <c r="I5" s="191" t="s">
        <v>205</v>
      </c>
      <c r="J5" s="10"/>
    </row>
    <row r="6" spans="1:12" s="11" customFormat="1" x14ac:dyDescent="0.2">
      <c r="A6" s="204"/>
      <c r="B6" s="205"/>
      <c r="C6" s="205"/>
      <c r="D6" s="206"/>
      <c r="E6" s="12" t="s">
        <v>8</v>
      </c>
      <c r="F6" s="12" t="s">
        <v>9</v>
      </c>
      <c r="G6" s="209"/>
      <c r="H6" s="190"/>
      <c r="I6" s="192"/>
      <c r="J6" s="10"/>
    </row>
    <row r="7" spans="1:12" s="21" customFormat="1" x14ac:dyDescent="0.2">
      <c r="A7" s="13" t="s">
        <v>10</v>
      </c>
      <c r="B7" s="14"/>
      <c r="C7" s="14"/>
      <c r="D7" s="15"/>
      <c r="E7" s="16">
        <f>E8</f>
        <v>100000</v>
      </c>
      <c r="F7" s="16">
        <f t="shared" ref="F7:G7" si="0">F8</f>
        <v>0</v>
      </c>
      <c r="G7" s="16">
        <f t="shared" si="0"/>
        <v>100000</v>
      </c>
      <c r="H7" s="16"/>
      <c r="I7" s="17"/>
      <c r="J7" s="18"/>
      <c r="K7" s="19"/>
      <c r="L7" s="20"/>
    </row>
    <row r="8" spans="1:12" s="26" customFormat="1" x14ac:dyDescent="0.2">
      <c r="A8" s="194" t="s">
        <v>11</v>
      </c>
      <c r="B8" s="194"/>
      <c r="C8" s="194"/>
      <c r="D8" s="194"/>
      <c r="E8" s="22">
        <f>E9</f>
        <v>100000</v>
      </c>
      <c r="F8" s="22">
        <f t="shared" ref="F8:G8" si="1">F9</f>
        <v>0</v>
      </c>
      <c r="G8" s="22">
        <f t="shared" si="1"/>
        <v>100000</v>
      </c>
      <c r="H8" s="23"/>
      <c r="I8" s="24"/>
      <c r="J8" s="20"/>
      <c r="K8" s="25"/>
      <c r="L8" s="20"/>
    </row>
    <row r="9" spans="1:12" s="26" customFormat="1" x14ac:dyDescent="0.2">
      <c r="A9" s="66"/>
      <c r="B9" s="199" t="s">
        <v>64</v>
      </c>
      <c r="C9" s="199"/>
      <c r="D9" s="199"/>
      <c r="E9" s="28">
        <f>E10</f>
        <v>100000</v>
      </c>
      <c r="F9" s="28">
        <f>F10</f>
        <v>0</v>
      </c>
      <c r="G9" s="72">
        <f>G10</f>
        <v>100000</v>
      </c>
      <c r="H9" s="72"/>
      <c r="I9" s="30"/>
      <c r="J9" s="20"/>
      <c r="K9" s="25"/>
      <c r="L9" s="20"/>
    </row>
    <row r="10" spans="1:12" s="26" customFormat="1" x14ac:dyDescent="0.2">
      <c r="A10" s="32"/>
      <c r="B10" s="33"/>
      <c r="C10" s="196" t="s">
        <v>65</v>
      </c>
      <c r="D10" s="200"/>
      <c r="E10" s="34">
        <f>E11</f>
        <v>100000</v>
      </c>
      <c r="F10" s="34">
        <f t="shared" ref="F10:G10" si="2">F11</f>
        <v>0</v>
      </c>
      <c r="G10" s="34">
        <f t="shared" si="2"/>
        <v>100000</v>
      </c>
      <c r="H10" s="35"/>
      <c r="I10" s="37"/>
      <c r="J10" s="20"/>
      <c r="K10" s="25"/>
      <c r="L10" s="20"/>
    </row>
    <row r="11" spans="1:12" ht="37.5" x14ac:dyDescent="0.2">
      <c r="A11" s="67"/>
      <c r="B11" s="68"/>
      <c r="C11" s="68"/>
      <c r="D11" s="51" t="s">
        <v>66</v>
      </c>
      <c r="E11" s="42">
        <v>100000</v>
      </c>
      <c r="F11" s="42">
        <v>0</v>
      </c>
      <c r="G11" s="43">
        <v>100000</v>
      </c>
      <c r="H11" s="44"/>
      <c r="I11" s="75"/>
      <c r="J11" s="20"/>
      <c r="K11" s="25"/>
      <c r="L11" s="20"/>
    </row>
  </sheetData>
  <mergeCells count="11">
    <mergeCell ref="C10:D10"/>
    <mergeCell ref="A8:D8"/>
    <mergeCell ref="B9:D9"/>
    <mergeCell ref="A1:I1"/>
    <mergeCell ref="A2:I2"/>
    <mergeCell ref="G3:I3"/>
    <mergeCell ref="A5:D6"/>
    <mergeCell ref="E5:F5"/>
    <mergeCell ref="G5:G6"/>
    <mergeCell ref="H5:H6"/>
    <mergeCell ref="I5:I6"/>
  </mergeCells>
  <pageMargins left="0.23622047244094491" right="0.11811023622047245" top="0.28011363636363634" bottom="0.24715909090909091" header="9.0624999999999997E-2" footer="0.12357954545454546"/>
  <pageSetup paperSize="9" scale="92" orientation="landscape" horizontalDpi="0" verticalDpi="0" r:id="rId1"/>
  <headerFooter>
    <oddHeader>&amp;R&amp;"TH SarabunPSK,ธรรมดา"&amp;10&amp;A</oddHeader>
    <oddFooter>&amp;C&amp;"TH SarabunPSK,ธรรมดา"&amp;10หน้าที่ &amp;P&amp;R&amp;"TH SarabunPSK,ธรรมดา"&amp;10&amp;Z&amp;F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2"/>
  <sheetViews>
    <sheetView zoomScale="110" zoomScaleNormal="110" zoomScaleSheetLayoutView="120" zoomScalePageLayoutView="110" workbookViewId="0">
      <selection activeCell="I10" sqref="I10"/>
    </sheetView>
  </sheetViews>
  <sheetFormatPr defaultRowHeight="18.75" x14ac:dyDescent="0.2"/>
  <cols>
    <col min="1" max="1" width="1.25" style="2" customWidth="1"/>
    <col min="2" max="2" width="1.125" style="2" customWidth="1"/>
    <col min="3" max="3" width="1.625" style="2" customWidth="1"/>
    <col min="4" max="4" width="51.625" style="2" customWidth="1"/>
    <col min="5" max="6" width="11" style="155" bestFit="1" customWidth="1"/>
    <col min="7" max="7" width="11.875" style="8" customWidth="1"/>
    <col min="8" max="8" width="23.25" style="8" customWidth="1"/>
    <col min="9" max="9" width="34.625" style="9" customWidth="1"/>
    <col min="10" max="10" width="14.5" style="1" customWidth="1"/>
    <col min="11" max="11" width="10.125" style="2" bestFit="1" customWidth="1"/>
    <col min="12" max="16384" width="9" style="2"/>
  </cols>
  <sheetData>
    <row r="1" spans="1:12" x14ac:dyDescent="0.2">
      <c r="A1" s="178" t="s">
        <v>0</v>
      </c>
      <c r="B1" s="178"/>
      <c r="C1" s="178"/>
      <c r="D1" s="178"/>
      <c r="E1" s="178"/>
      <c r="F1" s="178"/>
      <c r="G1" s="178"/>
      <c r="H1" s="178"/>
      <c r="I1" s="178"/>
    </row>
    <row r="2" spans="1:12" x14ac:dyDescent="0.2">
      <c r="A2" s="178" t="s">
        <v>1</v>
      </c>
      <c r="B2" s="178"/>
      <c r="C2" s="178"/>
      <c r="D2" s="178"/>
      <c r="E2" s="178"/>
      <c r="F2" s="178"/>
      <c r="G2" s="178"/>
      <c r="H2" s="178"/>
      <c r="I2" s="178"/>
    </row>
    <row r="3" spans="1:12" x14ac:dyDescent="0.2">
      <c r="A3" s="3"/>
      <c r="B3" s="3"/>
      <c r="C3" s="3"/>
      <c r="D3" s="3" t="s">
        <v>218</v>
      </c>
      <c r="E3" s="4"/>
      <c r="F3" s="4"/>
      <c r="G3" s="179" t="s">
        <v>203</v>
      </c>
      <c r="H3" s="179"/>
      <c r="I3" s="179"/>
    </row>
    <row r="4" spans="1:12" ht="8.25" customHeight="1" x14ac:dyDescent="0.2">
      <c r="A4" s="5"/>
      <c r="B4" s="5"/>
      <c r="C4" s="5"/>
      <c r="D4" s="5"/>
      <c r="E4" s="6"/>
      <c r="F4" s="6"/>
      <c r="G4" s="7"/>
    </row>
    <row r="5" spans="1:12" s="11" customFormat="1" ht="18.75" customHeight="1" x14ac:dyDescent="0.2">
      <c r="A5" s="201" t="s">
        <v>3</v>
      </c>
      <c r="B5" s="202"/>
      <c r="C5" s="202"/>
      <c r="D5" s="203"/>
      <c r="E5" s="207" t="s">
        <v>4</v>
      </c>
      <c r="F5" s="208"/>
      <c r="G5" s="209" t="s">
        <v>5</v>
      </c>
      <c r="H5" s="189" t="s">
        <v>204</v>
      </c>
      <c r="I5" s="191" t="s">
        <v>205</v>
      </c>
      <c r="J5" s="10"/>
    </row>
    <row r="6" spans="1:12" s="11" customFormat="1" x14ac:dyDescent="0.2">
      <c r="A6" s="204"/>
      <c r="B6" s="205"/>
      <c r="C6" s="205"/>
      <c r="D6" s="206"/>
      <c r="E6" s="12" t="s">
        <v>8</v>
      </c>
      <c r="F6" s="12" t="s">
        <v>9</v>
      </c>
      <c r="G6" s="209"/>
      <c r="H6" s="190"/>
      <c r="I6" s="192"/>
      <c r="J6" s="10"/>
    </row>
    <row r="7" spans="1:12" s="21" customFormat="1" x14ac:dyDescent="0.2">
      <c r="A7" s="13" t="s">
        <v>10</v>
      </c>
      <c r="B7" s="14"/>
      <c r="C7" s="14"/>
      <c r="D7" s="15"/>
      <c r="E7" s="16">
        <f>E8</f>
        <v>850000</v>
      </c>
      <c r="F7" s="16">
        <f t="shared" ref="F7:G7" si="0">F8</f>
        <v>0</v>
      </c>
      <c r="G7" s="16">
        <f t="shared" si="0"/>
        <v>850000</v>
      </c>
      <c r="H7" s="16"/>
      <c r="I7" s="17"/>
      <c r="J7" s="18"/>
      <c r="K7" s="19"/>
      <c r="L7" s="20"/>
    </row>
    <row r="8" spans="1:12" s="26" customFormat="1" x14ac:dyDescent="0.2">
      <c r="A8" s="194" t="s">
        <v>11</v>
      </c>
      <c r="B8" s="194"/>
      <c r="C8" s="194"/>
      <c r="D8" s="194"/>
      <c r="E8" s="22">
        <f>E9</f>
        <v>850000</v>
      </c>
      <c r="F8" s="22">
        <f t="shared" ref="F8:G8" si="1">F9</f>
        <v>0</v>
      </c>
      <c r="G8" s="22">
        <f t="shared" si="1"/>
        <v>850000</v>
      </c>
      <c r="H8" s="23"/>
      <c r="I8" s="24"/>
      <c r="J8" s="20"/>
      <c r="K8" s="25"/>
      <c r="L8" s="20"/>
    </row>
    <row r="9" spans="1:12" s="26" customFormat="1" x14ac:dyDescent="0.2">
      <c r="A9" s="66"/>
      <c r="B9" s="199" t="s">
        <v>64</v>
      </c>
      <c r="C9" s="199"/>
      <c r="D9" s="199"/>
      <c r="E9" s="28">
        <f>E10</f>
        <v>850000</v>
      </c>
      <c r="F9" s="28">
        <f>F10</f>
        <v>0</v>
      </c>
      <c r="G9" s="72">
        <f>G10</f>
        <v>850000</v>
      </c>
      <c r="H9" s="72"/>
      <c r="I9" s="30"/>
      <c r="J9" s="20"/>
      <c r="K9" s="25"/>
      <c r="L9" s="20"/>
    </row>
    <row r="10" spans="1:12" s="26" customFormat="1" x14ac:dyDescent="0.2">
      <c r="A10" s="32"/>
      <c r="B10" s="33"/>
      <c r="C10" s="196" t="s">
        <v>65</v>
      </c>
      <c r="D10" s="200"/>
      <c r="E10" s="34">
        <f>E11+E12</f>
        <v>850000</v>
      </c>
      <c r="F10" s="34">
        <f t="shared" ref="F10:G10" si="2">F11+F12</f>
        <v>0</v>
      </c>
      <c r="G10" s="34">
        <f t="shared" si="2"/>
        <v>850000</v>
      </c>
      <c r="H10" s="35"/>
      <c r="I10" s="37"/>
      <c r="J10" s="20"/>
      <c r="K10" s="25"/>
      <c r="L10" s="20"/>
    </row>
    <row r="11" spans="1:12" x14ac:dyDescent="0.2">
      <c r="A11" s="67"/>
      <c r="B11" s="68"/>
      <c r="C11" s="68"/>
      <c r="D11" s="51" t="s">
        <v>216</v>
      </c>
      <c r="E11" s="42">
        <v>750000</v>
      </c>
      <c r="F11" s="42">
        <v>0</v>
      </c>
      <c r="G11" s="43">
        <v>750000</v>
      </c>
      <c r="H11" s="44"/>
      <c r="I11" s="76"/>
      <c r="J11" s="20"/>
      <c r="K11" s="25"/>
      <c r="L11" s="20"/>
    </row>
    <row r="12" spans="1:12" x14ac:dyDescent="0.2">
      <c r="A12" s="67"/>
      <c r="B12" s="68"/>
      <c r="C12" s="68"/>
      <c r="D12" s="73" t="s">
        <v>217</v>
      </c>
      <c r="E12" s="53">
        <v>100000</v>
      </c>
      <c r="F12" s="53">
        <v>0</v>
      </c>
      <c r="G12" s="49">
        <f>50080+49920</f>
        <v>100000</v>
      </c>
      <c r="H12" s="44"/>
      <c r="I12" s="76"/>
      <c r="J12" s="20"/>
      <c r="K12" s="25"/>
      <c r="L12" s="20"/>
    </row>
  </sheetData>
  <mergeCells count="11">
    <mergeCell ref="C10:D10"/>
    <mergeCell ref="A8:D8"/>
    <mergeCell ref="B9:D9"/>
    <mergeCell ref="A1:I1"/>
    <mergeCell ref="A2:I2"/>
    <mergeCell ref="G3:I3"/>
    <mergeCell ref="A5:D6"/>
    <mergeCell ref="E5:F5"/>
    <mergeCell ref="G5:G6"/>
    <mergeCell ref="H5:H6"/>
    <mergeCell ref="I5:I6"/>
  </mergeCells>
  <pageMargins left="0.23622047244094491" right="0.11811023622047245" top="0.28011363636363634" bottom="0.24715909090909091" header="9.0624999999999997E-2" footer="0.12357954545454546"/>
  <pageSetup paperSize="9" scale="92" orientation="landscape" horizontalDpi="0" verticalDpi="0" r:id="rId1"/>
  <headerFooter>
    <oddHeader>&amp;R&amp;"TH SarabunPSK,ธรรมดา"&amp;10&amp;A</oddHeader>
    <oddFooter>&amp;C&amp;"TH SarabunPSK,ธรรมดา"&amp;10หน้าที่ &amp;P&amp;R&amp;"TH SarabunPSK,ธรรมดา"&amp;10&amp;Z&amp;F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5"/>
  <sheetViews>
    <sheetView topLeftCell="G5" zoomScale="110" zoomScaleNormal="110" zoomScaleSheetLayoutView="120" zoomScalePageLayoutView="110" workbookViewId="0">
      <selection activeCell="J5" sqref="A5:XFD6"/>
    </sheetView>
  </sheetViews>
  <sheetFormatPr defaultRowHeight="18.75" x14ac:dyDescent="0.2"/>
  <cols>
    <col min="1" max="1" width="1.25" style="2" customWidth="1"/>
    <col min="2" max="2" width="1.125" style="2" customWidth="1"/>
    <col min="3" max="3" width="1.625" style="2" customWidth="1"/>
    <col min="4" max="4" width="51.625" style="2" customWidth="1"/>
    <col min="5" max="6" width="11" style="155" bestFit="1" customWidth="1"/>
    <col min="7" max="7" width="11.875" style="8" customWidth="1"/>
    <col min="8" max="8" width="23.25" style="8" customWidth="1"/>
    <col min="9" max="9" width="34.625" style="9" customWidth="1"/>
    <col min="10" max="10" width="14.5" style="1" customWidth="1"/>
    <col min="11" max="11" width="10.125" style="2" bestFit="1" customWidth="1"/>
    <col min="12" max="16384" width="9" style="2"/>
  </cols>
  <sheetData>
    <row r="1" spans="1:12" x14ac:dyDescent="0.2">
      <c r="A1" s="178" t="s">
        <v>0</v>
      </c>
      <c r="B1" s="178"/>
      <c r="C1" s="178"/>
      <c r="D1" s="178"/>
      <c r="E1" s="178"/>
      <c r="F1" s="178"/>
      <c r="G1" s="178"/>
      <c r="H1" s="178"/>
      <c r="I1" s="178"/>
    </row>
    <row r="2" spans="1:12" x14ac:dyDescent="0.2">
      <c r="A2" s="178" t="s">
        <v>1</v>
      </c>
      <c r="B2" s="178"/>
      <c r="C2" s="178"/>
      <c r="D2" s="178"/>
      <c r="E2" s="178"/>
      <c r="F2" s="178"/>
      <c r="G2" s="178"/>
      <c r="H2" s="178"/>
      <c r="I2" s="178"/>
    </row>
    <row r="3" spans="1:12" x14ac:dyDescent="0.2">
      <c r="A3" s="3"/>
      <c r="B3" s="3"/>
      <c r="C3" s="3"/>
      <c r="D3" s="3" t="s">
        <v>74</v>
      </c>
      <c r="E3" s="4"/>
      <c r="F3" s="4"/>
      <c r="G3" s="179" t="s">
        <v>203</v>
      </c>
      <c r="H3" s="179"/>
      <c r="I3" s="179"/>
    </row>
    <row r="4" spans="1:12" ht="8.25" customHeight="1" x14ac:dyDescent="0.2">
      <c r="A4" s="5"/>
      <c r="B4" s="5"/>
      <c r="C4" s="5"/>
      <c r="D4" s="5"/>
      <c r="E4" s="6"/>
      <c r="F4" s="6"/>
      <c r="G4" s="7"/>
    </row>
    <row r="5" spans="1:12" s="176" customFormat="1" ht="18.75" customHeight="1" x14ac:dyDescent="0.2">
      <c r="A5" s="180" t="s">
        <v>3</v>
      </c>
      <c r="B5" s="181"/>
      <c r="C5" s="181"/>
      <c r="D5" s="182"/>
      <c r="E5" s="186" t="s">
        <v>4</v>
      </c>
      <c r="F5" s="187"/>
      <c r="G5" s="188" t="s">
        <v>5</v>
      </c>
      <c r="H5" s="189" t="s">
        <v>204</v>
      </c>
      <c r="I5" s="191" t="s">
        <v>205</v>
      </c>
      <c r="J5" s="10"/>
    </row>
    <row r="6" spans="1:12" s="176" customFormat="1" x14ac:dyDescent="0.2">
      <c r="A6" s="183"/>
      <c r="B6" s="184"/>
      <c r="C6" s="184"/>
      <c r="D6" s="185"/>
      <c r="E6" s="177" t="s">
        <v>8</v>
      </c>
      <c r="F6" s="177" t="s">
        <v>9</v>
      </c>
      <c r="G6" s="188"/>
      <c r="H6" s="190"/>
      <c r="I6" s="192"/>
      <c r="J6" s="10"/>
    </row>
    <row r="7" spans="1:12" s="21" customFormat="1" x14ac:dyDescent="0.2">
      <c r="A7" s="13" t="s">
        <v>10</v>
      </c>
      <c r="B7" s="14"/>
      <c r="C7" s="14"/>
      <c r="D7" s="15"/>
      <c r="E7" s="16">
        <f>E8</f>
        <v>0</v>
      </c>
      <c r="F7" s="16">
        <f t="shared" ref="F7:G7" si="0">F8</f>
        <v>12155000</v>
      </c>
      <c r="G7" s="16">
        <f t="shared" si="0"/>
        <v>12155000</v>
      </c>
      <c r="H7" s="16"/>
      <c r="I7" s="17"/>
      <c r="J7" s="18"/>
      <c r="K7" s="19"/>
      <c r="L7" s="20"/>
    </row>
    <row r="8" spans="1:12" s="26" customFormat="1" x14ac:dyDescent="0.2">
      <c r="A8" s="194" t="s">
        <v>11</v>
      </c>
      <c r="B8" s="194"/>
      <c r="C8" s="194"/>
      <c r="D8" s="194"/>
      <c r="E8" s="22">
        <f>E9</f>
        <v>0</v>
      </c>
      <c r="F8" s="22">
        <f t="shared" ref="F8:G8" si="1">F9</f>
        <v>12155000</v>
      </c>
      <c r="G8" s="22">
        <f t="shared" si="1"/>
        <v>12155000</v>
      </c>
      <c r="H8" s="23"/>
      <c r="I8" s="24"/>
      <c r="J8" s="20"/>
      <c r="K8" s="25"/>
      <c r="L8" s="20"/>
    </row>
    <row r="9" spans="1:12" s="26" customFormat="1" x14ac:dyDescent="0.2">
      <c r="A9" s="66"/>
      <c r="B9" s="199" t="s">
        <v>71</v>
      </c>
      <c r="C9" s="199"/>
      <c r="D9" s="199"/>
      <c r="E9" s="28">
        <f>E10+E13</f>
        <v>0</v>
      </c>
      <c r="F9" s="28">
        <f t="shared" ref="F9:G9" si="2">F10+F13</f>
        <v>12155000</v>
      </c>
      <c r="G9" s="28">
        <f t="shared" si="2"/>
        <v>12155000</v>
      </c>
      <c r="H9" s="72"/>
      <c r="I9" s="30"/>
      <c r="J9" s="20"/>
      <c r="K9" s="25"/>
      <c r="L9" s="20"/>
    </row>
    <row r="10" spans="1:12" s="26" customFormat="1" x14ac:dyDescent="0.2">
      <c r="A10" s="32"/>
      <c r="B10" s="33"/>
      <c r="C10" s="196" t="s">
        <v>72</v>
      </c>
      <c r="D10" s="196"/>
      <c r="E10" s="34">
        <f>SUM(E11:E12)</f>
        <v>0</v>
      </c>
      <c r="F10" s="34">
        <f>SUM(F11:F12)</f>
        <v>6372000</v>
      </c>
      <c r="G10" s="35">
        <f>SUM(G11:G12)</f>
        <v>6372000</v>
      </c>
      <c r="H10" s="35"/>
      <c r="I10" s="37"/>
      <c r="J10" s="20"/>
      <c r="K10" s="25"/>
      <c r="L10" s="20"/>
    </row>
    <row r="11" spans="1:12" s="81" customFormat="1" ht="37.5" x14ac:dyDescent="0.2">
      <c r="A11" s="77"/>
      <c r="B11" s="78"/>
      <c r="C11" s="79"/>
      <c r="D11" s="73" t="s">
        <v>73</v>
      </c>
      <c r="E11" s="42">
        <v>0</v>
      </c>
      <c r="F11" s="43">
        <v>2922000</v>
      </c>
      <c r="G11" s="43">
        <v>2922000</v>
      </c>
      <c r="H11" s="44"/>
      <c r="I11" s="80"/>
      <c r="J11" s="20"/>
      <c r="K11" s="25"/>
      <c r="L11" s="20"/>
    </row>
    <row r="12" spans="1:12" s="89" customFormat="1" ht="37.5" x14ac:dyDescent="0.2">
      <c r="A12" s="94"/>
      <c r="B12" s="95"/>
      <c r="C12" s="95"/>
      <c r="D12" s="96" t="s">
        <v>81</v>
      </c>
      <c r="E12" s="42">
        <v>0</v>
      </c>
      <c r="F12" s="93">
        <v>3450000</v>
      </c>
      <c r="G12" s="93">
        <v>3450000</v>
      </c>
      <c r="H12" s="44"/>
      <c r="I12" s="80"/>
      <c r="J12" s="20"/>
      <c r="K12" s="25"/>
      <c r="L12" s="20"/>
    </row>
    <row r="13" spans="1:12" s="81" customFormat="1" x14ac:dyDescent="0.2">
      <c r="A13" s="32"/>
      <c r="B13" s="33"/>
      <c r="C13" s="196" t="s">
        <v>95</v>
      </c>
      <c r="D13" s="196"/>
      <c r="E13" s="34">
        <f>SUM(E14:E15)</f>
        <v>0</v>
      </c>
      <c r="F13" s="34">
        <f>SUM(F14:F15)</f>
        <v>5783000</v>
      </c>
      <c r="G13" s="35">
        <f>SUM(G14:G15)</f>
        <v>5783000</v>
      </c>
      <c r="H13" s="35"/>
      <c r="I13" s="37"/>
      <c r="J13" s="20"/>
      <c r="K13" s="25"/>
      <c r="L13" s="20"/>
    </row>
    <row r="14" spans="1:12" s="89" customFormat="1" ht="37.5" x14ac:dyDescent="0.2">
      <c r="A14" s="90"/>
      <c r="B14" s="91"/>
      <c r="C14" s="91"/>
      <c r="D14" s="107" t="s">
        <v>96</v>
      </c>
      <c r="E14" s="53">
        <v>0</v>
      </c>
      <c r="F14" s="43">
        <v>870000</v>
      </c>
      <c r="G14" s="43">
        <v>870000</v>
      </c>
      <c r="H14" s="44"/>
      <c r="I14" s="108"/>
      <c r="J14" s="20"/>
      <c r="K14" s="25"/>
      <c r="L14" s="20"/>
    </row>
    <row r="15" spans="1:12" s="89" customFormat="1" ht="37.5" x14ac:dyDescent="0.2">
      <c r="A15" s="94"/>
      <c r="B15" s="95"/>
      <c r="C15" s="95"/>
      <c r="D15" s="96" t="s">
        <v>97</v>
      </c>
      <c r="E15" s="53">
        <v>0</v>
      </c>
      <c r="F15" s="49">
        <v>4913000</v>
      </c>
      <c r="G15" s="49">
        <v>4913000</v>
      </c>
      <c r="H15" s="44"/>
      <c r="I15" s="109"/>
      <c r="J15" s="20"/>
      <c r="K15" s="25"/>
      <c r="L15" s="20"/>
    </row>
  </sheetData>
  <mergeCells count="12">
    <mergeCell ref="B9:D9"/>
    <mergeCell ref="C10:D10"/>
    <mergeCell ref="C13:D13"/>
    <mergeCell ref="A8:D8"/>
    <mergeCell ref="A1:I1"/>
    <mergeCell ref="A2:I2"/>
    <mergeCell ref="G3:I3"/>
    <mergeCell ref="A5:D6"/>
    <mergeCell ref="E5:F5"/>
    <mergeCell ref="G5:G6"/>
    <mergeCell ref="H5:H6"/>
    <mergeCell ref="I5:I6"/>
  </mergeCells>
  <pageMargins left="0.23622047244094491" right="0.11811023622047245" top="0.28011363636363634" bottom="0.24715909090909091" header="9.0624999999999997E-2" footer="0.12357954545454546"/>
  <pageSetup paperSize="9" scale="92" orientation="landscape" horizontalDpi="0" verticalDpi="0" r:id="rId1"/>
  <headerFooter>
    <oddHeader>&amp;R&amp;"TH SarabunPSK,ธรรมดา"&amp;10&amp;A</oddHeader>
    <oddFooter>&amp;C&amp;"TH SarabunPSK,ธรรมดา"&amp;10หน้าที่ &amp;P&amp;R&amp;"TH SarabunPSK,ธรรมดา"&amp;10&amp;Z&amp;F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3"/>
  <sheetViews>
    <sheetView topLeftCell="B1" zoomScale="110" zoomScaleNormal="110" zoomScaleSheetLayoutView="120" zoomScalePageLayoutView="110" workbookViewId="0">
      <selection activeCell="G11" sqref="G11"/>
    </sheetView>
  </sheetViews>
  <sheetFormatPr defaultRowHeight="18.75" x14ac:dyDescent="0.2"/>
  <cols>
    <col min="1" max="1" width="1.25" style="2" customWidth="1"/>
    <col min="2" max="2" width="1.125" style="2" customWidth="1"/>
    <col min="3" max="3" width="1.625" style="2" customWidth="1"/>
    <col min="4" max="4" width="51.625" style="2" customWidth="1"/>
    <col min="5" max="6" width="11" style="155" bestFit="1" customWidth="1"/>
    <col min="7" max="7" width="11.875" style="8" customWidth="1"/>
    <col min="8" max="8" width="23.25" style="8" customWidth="1"/>
    <col min="9" max="9" width="34.625" style="9" customWidth="1"/>
    <col min="10" max="10" width="14.5" style="1" customWidth="1"/>
    <col min="11" max="11" width="10.125" style="2" bestFit="1" customWidth="1"/>
    <col min="12" max="16384" width="9" style="2"/>
  </cols>
  <sheetData>
    <row r="1" spans="1:12" x14ac:dyDescent="0.2">
      <c r="A1" s="178" t="s">
        <v>0</v>
      </c>
      <c r="B1" s="178"/>
      <c r="C1" s="178"/>
      <c r="D1" s="178"/>
      <c r="E1" s="178"/>
      <c r="F1" s="178"/>
      <c r="G1" s="178"/>
      <c r="H1" s="178"/>
      <c r="I1" s="178"/>
    </row>
    <row r="2" spans="1:12" x14ac:dyDescent="0.2">
      <c r="A2" s="178" t="s">
        <v>1</v>
      </c>
      <c r="B2" s="178"/>
      <c r="C2" s="178"/>
      <c r="D2" s="178"/>
      <c r="E2" s="178"/>
      <c r="F2" s="178"/>
      <c r="G2" s="178"/>
      <c r="H2" s="178"/>
      <c r="I2" s="178"/>
    </row>
    <row r="3" spans="1:12" x14ac:dyDescent="0.2">
      <c r="A3" s="3"/>
      <c r="B3" s="3"/>
      <c r="C3" s="3"/>
      <c r="D3" s="3" t="s">
        <v>76</v>
      </c>
      <c r="E3" s="4"/>
      <c r="F3" s="4"/>
      <c r="G3" s="179" t="s">
        <v>203</v>
      </c>
      <c r="H3" s="179"/>
      <c r="I3" s="179"/>
    </row>
    <row r="4" spans="1:12" ht="8.25" customHeight="1" x14ac:dyDescent="0.2">
      <c r="A4" s="5"/>
      <c r="B4" s="5"/>
      <c r="C4" s="5"/>
      <c r="D4" s="5"/>
      <c r="E4" s="6"/>
      <c r="F4" s="6"/>
      <c r="G4" s="7"/>
    </row>
    <row r="5" spans="1:12" s="176" customFormat="1" ht="18.75" customHeight="1" x14ac:dyDescent="0.2">
      <c r="A5" s="180" t="s">
        <v>3</v>
      </c>
      <c r="B5" s="181"/>
      <c r="C5" s="181"/>
      <c r="D5" s="182"/>
      <c r="E5" s="186" t="s">
        <v>4</v>
      </c>
      <c r="F5" s="187"/>
      <c r="G5" s="188" t="s">
        <v>5</v>
      </c>
      <c r="H5" s="189" t="s">
        <v>204</v>
      </c>
      <c r="I5" s="191" t="s">
        <v>205</v>
      </c>
      <c r="J5" s="10"/>
    </row>
    <row r="6" spans="1:12" s="176" customFormat="1" x14ac:dyDescent="0.2">
      <c r="A6" s="183"/>
      <c r="B6" s="184"/>
      <c r="C6" s="184"/>
      <c r="D6" s="185"/>
      <c r="E6" s="177" t="s">
        <v>8</v>
      </c>
      <c r="F6" s="177" t="s">
        <v>9</v>
      </c>
      <c r="G6" s="188"/>
      <c r="H6" s="190"/>
      <c r="I6" s="192"/>
      <c r="J6" s="10"/>
    </row>
    <row r="7" spans="1:12" s="21" customFormat="1" x14ac:dyDescent="0.2">
      <c r="A7" s="13" t="s">
        <v>10</v>
      </c>
      <c r="B7" s="14"/>
      <c r="C7" s="14"/>
      <c r="D7" s="15"/>
      <c r="E7" s="16">
        <f>E8</f>
        <v>0</v>
      </c>
      <c r="F7" s="16">
        <f t="shared" ref="F7:G7" si="0">F8</f>
        <v>8580000</v>
      </c>
      <c r="G7" s="16">
        <f t="shared" si="0"/>
        <v>8580000</v>
      </c>
      <c r="H7" s="16"/>
      <c r="I7" s="17"/>
      <c r="J7" s="18"/>
      <c r="K7" s="19"/>
      <c r="L7" s="20"/>
    </row>
    <row r="8" spans="1:12" s="26" customFormat="1" x14ac:dyDescent="0.2">
      <c r="A8" s="194" t="s">
        <v>11</v>
      </c>
      <c r="B8" s="194"/>
      <c r="C8" s="194"/>
      <c r="D8" s="194"/>
      <c r="E8" s="22">
        <f>E9</f>
        <v>0</v>
      </c>
      <c r="F8" s="22">
        <f t="shared" ref="F8:G8" si="1">F9</f>
        <v>8580000</v>
      </c>
      <c r="G8" s="22">
        <f t="shared" si="1"/>
        <v>8580000</v>
      </c>
      <c r="H8" s="22"/>
      <c r="I8" s="24"/>
      <c r="J8" s="20"/>
      <c r="K8" s="25"/>
      <c r="L8" s="20"/>
    </row>
    <row r="9" spans="1:12" s="26" customFormat="1" x14ac:dyDescent="0.2">
      <c r="A9" s="66"/>
      <c r="B9" s="199" t="s">
        <v>71</v>
      </c>
      <c r="C9" s="199"/>
      <c r="D9" s="199"/>
      <c r="E9" s="28">
        <f>E10+E12</f>
        <v>0</v>
      </c>
      <c r="F9" s="28">
        <f t="shared" ref="F9:G9" si="2">F10+F12</f>
        <v>8580000</v>
      </c>
      <c r="G9" s="28">
        <f t="shared" si="2"/>
        <v>8580000</v>
      </c>
      <c r="H9" s="72"/>
      <c r="I9" s="30"/>
      <c r="J9" s="20"/>
      <c r="K9" s="25"/>
      <c r="L9" s="20"/>
    </row>
    <row r="10" spans="1:12" s="26" customFormat="1" x14ac:dyDescent="0.2">
      <c r="A10" s="32"/>
      <c r="B10" s="33"/>
      <c r="C10" s="196" t="s">
        <v>72</v>
      </c>
      <c r="D10" s="196"/>
      <c r="E10" s="34">
        <f>SUM(E11:E11)</f>
        <v>0</v>
      </c>
      <c r="F10" s="34">
        <f>SUM(F11:F11)</f>
        <v>4780000</v>
      </c>
      <c r="G10" s="35">
        <f>SUM(G11:G11)</f>
        <v>4780000</v>
      </c>
      <c r="H10" s="35"/>
      <c r="I10" s="37"/>
      <c r="J10" s="20"/>
      <c r="K10" s="25"/>
      <c r="L10" s="20"/>
    </row>
    <row r="11" spans="1:12" s="81" customFormat="1" ht="37.5" x14ac:dyDescent="0.2">
      <c r="A11" s="82"/>
      <c r="B11" s="83"/>
      <c r="C11" s="84"/>
      <c r="D11" s="51" t="s">
        <v>75</v>
      </c>
      <c r="E11" s="53">
        <v>0</v>
      </c>
      <c r="F11" s="49">
        <v>4780000</v>
      </c>
      <c r="G11" s="49">
        <v>4780000</v>
      </c>
      <c r="H11" s="44"/>
      <c r="I11" s="80"/>
      <c r="J11" s="20"/>
      <c r="K11" s="25"/>
      <c r="L11" s="20"/>
    </row>
    <row r="12" spans="1:12" s="81" customFormat="1" x14ac:dyDescent="0.2">
      <c r="A12" s="32"/>
      <c r="B12" s="33"/>
      <c r="C12" s="196" t="s">
        <v>85</v>
      </c>
      <c r="D12" s="196"/>
      <c r="E12" s="34">
        <f>SUM(E13:E13)</f>
        <v>0</v>
      </c>
      <c r="F12" s="34">
        <f>SUM(F13:F13)</f>
        <v>3800000</v>
      </c>
      <c r="G12" s="35">
        <f>SUM(G13:G13)</f>
        <v>3800000</v>
      </c>
      <c r="H12" s="35"/>
      <c r="I12" s="37"/>
      <c r="J12" s="20"/>
      <c r="K12" s="25"/>
      <c r="L12" s="20"/>
    </row>
    <row r="13" spans="1:12" s="89" customFormat="1" ht="37.5" x14ac:dyDescent="0.2">
      <c r="A13" s="94"/>
      <c r="B13" s="95"/>
      <c r="C13" s="95"/>
      <c r="D13" s="102" t="s">
        <v>92</v>
      </c>
      <c r="E13" s="53">
        <v>0</v>
      </c>
      <c r="F13" s="49">
        <v>3800000</v>
      </c>
      <c r="G13" s="49">
        <v>3800000</v>
      </c>
      <c r="H13" s="44"/>
      <c r="I13" s="103"/>
      <c r="J13" s="20"/>
      <c r="K13" s="25"/>
      <c r="L13" s="20"/>
    </row>
  </sheetData>
  <mergeCells count="12">
    <mergeCell ref="B9:D9"/>
    <mergeCell ref="C10:D10"/>
    <mergeCell ref="C12:D12"/>
    <mergeCell ref="A8:D8"/>
    <mergeCell ref="A1:I1"/>
    <mergeCell ref="A2:I2"/>
    <mergeCell ref="G3:I3"/>
    <mergeCell ref="A5:D6"/>
    <mergeCell ref="E5:F5"/>
    <mergeCell ref="G5:G6"/>
    <mergeCell ref="H5:H6"/>
    <mergeCell ref="I5:I6"/>
  </mergeCells>
  <pageMargins left="0.23622047244094491" right="0.11811023622047245" top="0.28011363636363634" bottom="0.24715909090909091" header="9.0624999999999997E-2" footer="0.12357954545454546"/>
  <pageSetup paperSize="9" scale="92" orientation="landscape" horizontalDpi="0" verticalDpi="0" r:id="rId1"/>
  <headerFooter>
    <oddHeader>&amp;R&amp;"TH SarabunPSK,ธรรมดา"&amp;10&amp;A</oddHeader>
    <oddFooter>&amp;C&amp;"TH SarabunPSK,ธรรมดา"&amp;10หน้าที่ &amp;P&amp;R&amp;"TH SarabunPSK,ธรรมดา"&amp;10&amp;Z&amp;F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2"/>
  <sheetViews>
    <sheetView zoomScale="110" zoomScaleNormal="110" zoomScaleSheetLayoutView="120" zoomScalePageLayoutView="110" workbookViewId="0">
      <selection activeCell="G12" sqref="G12"/>
    </sheetView>
  </sheetViews>
  <sheetFormatPr defaultRowHeight="18.75" x14ac:dyDescent="0.2"/>
  <cols>
    <col min="1" max="1" width="1.25" style="2" customWidth="1"/>
    <col min="2" max="2" width="1.125" style="2" customWidth="1"/>
    <col min="3" max="3" width="1.625" style="2" customWidth="1"/>
    <col min="4" max="4" width="51.625" style="2" customWidth="1"/>
    <col min="5" max="6" width="11" style="155" bestFit="1" customWidth="1"/>
    <col min="7" max="7" width="11.875" style="8" customWidth="1"/>
    <col min="8" max="8" width="23.25" style="8" customWidth="1"/>
    <col min="9" max="9" width="34.625" style="9" customWidth="1"/>
    <col min="10" max="10" width="14.5" style="1" customWidth="1"/>
    <col min="11" max="11" width="10.125" style="2" bestFit="1" customWidth="1"/>
    <col min="12" max="16384" width="9" style="2"/>
  </cols>
  <sheetData>
    <row r="1" spans="1:12" x14ac:dyDescent="0.2">
      <c r="A1" s="178" t="s">
        <v>0</v>
      </c>
      <c r="B1" s="178"/>
      <c r="C1" s="178"/>
      <c r="D1" s="178"/>
      <c r="E1" s="178"/>
      <c r="F1" s="178"/>
      <c r="G1" s="178"/>
      <c r="H1" s="178"/>
      <c r="I1" s="178"/>
    </row>
    <row r="2" spans="1:12" x14ac:dyDescent="0.2">
      <c r="A2" s="178" t="s">
        <v>1</v>
      </c>
      <c r="B2" s="178"/>
      <c r="C2" s="178"/>
      <c r="D2" s="178"/>
      <c r="E2" s="178"/>
      <c r="F2" s="178"/>
      <c r="G2" s="178"/>
      <c r="H2" s="178"/>
      <c r="I2" s="178"/>
    </row>
    <row r="3" spans="1:12" x14ac:dyDescent="0.2">
      <c r="A3" s="3"/>
      <c r="B3" s="3"/>
      <c r="C3" s="3"/>
      <c r="D3" s="3" t="s">
        <v>78</v>
      </c>
      <c r="E3" s="4"/>
      <c r="F3" s="4"/>
      <c r="G3" s="179" t="s">
        <v>203</v>
      </c>
      <c r="H3" s="179"/>
      <c r="I3" s="179"/>
    </row>
    <row r="4" spans="1:12" ht="8.25" customHeight="1" x14ac:dyDescent="0.2">
      <c r="A4" s="5"/>
      <c r="B4" s="5"/>
      <c r="C4" s="5"/>
      <c r="D4" s="5"/>
      <c r="E4" s="6"/>
      <c r="F4" s="6"/>
      <c r="G4" s="7"/>
    </row>
    <row r="5" spans="1:12" s="176" customFormat="1" ht="18.75" customHeight="1" x14ac:dyDescent="0.2">
      <c r="A5" s="180" t="s">
        <v>3</v>
      </c>
      <c r="B5" s="181"/>
      <c r="C5" s="181"/>
      <c r="D5" s="182"/>
      <c r="E5" s="186" t="s">
        <v>4</v>
      </c>
      <c r="F5" s="187"/>
      <c r="G5" s="188" t="s">
        <v>5</v>
      </c>
      <c r="H5" s="189" t="s">
        <v>204</v>
      </c>
      <c r="I5" s="191" t="s">
        <v>205</v>
      </c>
      <c r="J5" s="10"/>
    </row>
    <row r="6" spans="1:12" s="176" customFormat="1" x14ac:dyDescent="0.2">
      <c r="A6" s="183"/>
      <c r="B6" s="184"/>
      <c r="C6" s="184"/>
      <c r="D6" s="185"/>
      <c r="E6" s="177" t="s">
        <v>8</v>
      </c>
      <c r="F6" s="177" t="s">
        <v>9</v>
      </c>
      <c r="G6" s="188"/>
      <c r="H6" s="190"/>
      <c r="I6" s="192"/>
      <c r="J6" s="10"/>
    </row>
    <row r="7" spans="1:12" s="21" customFormat="1" x14ac:dyDescent="0.2">
      <c r="A7" s="13" t="s">
        <v>10</v>
      </c>
      <c r="B7" s="14"/>
      <c r="C7" s="14"/>
      <c r="D7" s="15"/>
      <c r="E7" s="16">
        <f>E8</f>
        <v>0</v>
      </c>
      <c r="F7" s="16">
        <f t="shared" ref="F7:G9" si="0">F8</f>
        <v>6421000</v>
      </c>
      <c r="G7" s="16">
        <f t="shared" si="0"/>
        <v>6421000</v>
      </c>
      <c r="H7" s="16"/>
      <c r="I7" s="17"/>
      <c r="J7" s="18"/>
      <c r="K7" s="19"/>
      <c r="L7" s="20"/>
    </row>
    <row r="8" spans="1:12" s="26" customFormat="1" x14ac:dyDescent="0.2">
      <c r="A8" s="194" t="s">
        <v>11</v>
      </c>
      <c r="B8" s="194"/>
      <c r="C8" s="194"/>
      <c r="D8" s="194"/>
      <c r="E8" s="22">
        <f>E9</f>
        <v>0</v>
      </c>
      <c r="F8" s="22">
        <f t="shared" si="0"/>
        <v>6421000</v>
      </c>
      <c r="G8" s="22">
        <f t="shared" si="0"/>
        <v>6421000</v>
      </c>
      <c r="H8" s="23"/>
      <c r="I8" s="24"/>
      <c r="J8" s="20"/>
      <c r="K8" s="25"/>
      <c r="L8" s="20"/>
    </row>
    <row r="9" spans="1:12" s="26" customFormat="1" x14ac:dyDescent="0.2">
      <c r="A9" s="66"/>
      <c r="B9" s="199" t="s">
        <v>71</v>
      </c>
      <c r="C9" s="199"/>
      <c r="D9" s="199"/>
      <c r="E9" s="28">
        <f>E10</f>
        <v>0</v>
      </c>
      <c r="F9" s="28">
        <f t="shared" si="0"/>
        <v>6421000</v>
      </c>
      <c r="G9" s="28">
        <f t="shared" si="0"/>
        <v>6421000</v>
      </c>
      <c r="H9" s="72"/>
      <c r="I9" s="30"/>
      <c r="J9" s="20"/>
      <c r="K9" s="25"/>
      <c r="L9" s="20"/>
    </row>
    <row r="10" spans="1:12" s="26" customFormat="1" x14ac:dyDescent="0.2">
      <c r="A10" s="32"/>
      <c r="B10" s="33"/>
      <c r="C10" s="196" t="s">
        <v>72</v>
      </c>
      <c r="D10" s="196"/>
      <c r="E10" s="34">
        <f>SUM(E11:E12)</f>
        <v>0</v>
      </c>
      <c r="F10" s="34">
        <f>SUM(F11:F12)</f>
        <v>6421000</v>
      </c>
      <c r="G10" s="35">
        <f>SUM(G11:G12)</f>
        <v>6421000</v>
      </c>
      <c r="H10" s="35"/>
      <c r="I10" s="37"/>
      <c r="J10" s="20"/>
      <c r="K10" s="25"/>
      <c r="L10" s="20"/>
    </row>
    <row r="11" spans="1:12" s="89" customFormat="1" ht="37.5" x14ac:dyDescent="0.2">
      <c r="A11" s="85"/>
      <c r="B11" s="86"/>
      <c r="C11" s="86"/>
      <c r="D11" s="87" t="s">
        <v>77</v>
      </c>
      <c r="E11" s="42">
        <v>0</v>
      </c>
      <c r="F11" s="59">
        <v>3692000</v>
      </c>
      <c r="G11" s="59">
        <v>3692000</v>
      </c>
      <c r="H11" s="44"/>
      <c r="I11" s="88"/>
      <c r="J11" s="20"/>
      <c r="K11" s="25"/>
      <c r="L11" s="20"/>
    </row>
    <row r="12" spans="1:12" s="89" customFormat="1" ht="37.5" x14ac:dyDescent="0.2">
      <c r="A12" s="94"/>
      <c r="B12" s="95"/>
      <c r="C12" s="95"/>
      <c r="D12" s="96" t="s">
        <v>82</v>
      </c>
      <c r="E12" s="53">
        <v>0</v>
      </c>
      <c r="F12" s="93">
        <v>2729000</v>
      </c>
      <c r="G12" s="93">
        <v>2729000</v>
      </c>
      <c r="H12" s="44"/>
      <c r="I12" s="80"/>
      <c r="J12" s="20"/>
      <c r="K12" s="25"/>
      <c r="L12" s="20"/>
    </row>
  </sheetData>
  <mergeCells count="11">
    <mergeCell ref="B9:D9"/>
    <mergeCell ref="C10:D10"/>
    <mergeCell ref="A8:D8"/>
    <mergeCell ref="A1:I1"/>
    <mergeCell ref="A2:I2"/>
    <mergeCell ref="G3:I3"/>
    <mergeCell ref="A5:D6"/>
    <mergeCell ref="E5:F5"/>
    <mergeCell ref="G5:G6"/>
    <mergeCell ref="H5:H6"/>
    <mergeCell ref="I5:I6"/>
  </mergeCells>
  <pageMargins left="0.23622047244094491" right="0.11811023622047245" top="0.28011363636363634" bottom="0.24715909090909091" header="9.0624999999999997E-2" footer="0.12357954545454546"/>
  <pageSetup paperSize="9" scale="92" orientation="landscape" horizontalDpi="0" verticalDpi="0" r:id="rId1"/>
  <headerFooter>
    <oddHeader>&amp;R&amp;"TH SarabunPSK,ธรรมดา"&amp;10&amp;A</oddHeader>
    <oddFooter>&amp;C&amp;"TH SarabunPSK,ธรรมดา"&amp;10หน้าที่ &amp;P&amp;R&amp;"TH SarabunPSK,ธรรมดา"&amp;10&amp;Z&amp;F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7"/>
  <sheetViews>
    <sheetView topLeftCell="A4" zoomScale="110" zoomScaleNormal="110" zoomScaleSheetLayoutView="120" zoomScalePageLayoutView="110" workbookViewId="0">
      <selection activeCell="H13" sqref="H13"/>
    </sheetView>
  </sheetViews>
  <sheetFormatPr defaultRowHeight="18.75" x14ac:dyDescent="0.2"/>
  <cols>
    <col min="1" max="1" width="1.25" style="2" customWidth="1"/>
    <col min="2" max="2" width="1.125" style="2" customWidth="1"/>
    <col min="3" max="3" width="1.625" style="2" customWidth="1"/>
    <col min="4" max="4" width="51.625" style="2" customWidth="1"/>
    <col min="5" max="6" width="11" style="155" bestFit="1" customWidth="1"/>
    <col min="7" max="7" width="11.875" style="8" customWidth="1"/>
    <col min="8" max="8" width="23.25" style="8" customWidth="1"/>
    <col min="9" max="9" width="34.625" style="9" customWidth="1"/>
    <col min="10" max="10" width="14.5" style="1" customWidth="1"/>
    <col min="11" max="11" width="10.125" style="2" bestFit="1" customWidth="1"/>
    <col min="12" max="16384" width="9" style="2"/>
  </cols>
  <sheetData>
    <row r="1" spans="1:12" x14ac:dyDescent="0.2">
      <c r="A1" s="178" t="s">
        <v>0</v>
      </c>
      <c r="B1" s="178"/>
      <c r="C1" s="178"/>
      <c r="D1" s="178"/>
      <c r="E1" s="178"/>
      <c r="F1" s="178"/>
      <c r="G1" s="178"/>
      <c r="H1" s="178"/>
      <c r="I1" s="178"/>
    </row>
    <row r="2" spans="1:12" x14ac:dyDescent="0.2">
      <c r="A2" s="178" t="s">
        <v>1</v>
      </c>
      <c r="B2" s="178"/>
      <c r="C2" s="178"/>
      <c r="D2" s="178"/>
      <c r="E2" s="178"/>
      <c r="F2" s="178"/>
      <c r="G2" s="178"/>
      <c r="H2" s="178"/>
      <c r="I2" s="178"/>
    </row>
    <row r="3" spans="1:12" x14ac:dyDescent="0.2">
      <c r="A3" s="3"/>
      <c r="B3" s="3"/>
      <c r="C3" s="3"/>
      <c r="D3" s="3" t="s">
        <v>80</v>
      </c>
      <c r="E3" s="4"/>
      <c r="F3" s="4"/>
      <c r="G3" s="179" t="s">
        <v>203</v>
      </c>
      <c r="H3" s="179"/>
      <c r="I3" s="179"/>
    </row>
    <row r="4" spans="1:12" ht="8.25" customHeight="1" x14ac:dyDescent="0.2">
      <c r="A4" s="5"/>
      <c r="B4" s="5"/>
      <c r="C4" s="5"/>
      <c r="D4" s="5"/>
      <c r="E4" s="6"/>
      <c r="F4" s="6"/>
      <c r="G4" s="7"/>
    </row>
    <row r="5" spans="1:12" s="176" customFormat="1" ht="18.75" customHeight="1" x14ac:dyDescent="0.2">
      <c r="A5" s="180" t="s">
        <v>3</v>
      </c>
      <c r="B5" s="181"/>
      <c r="C5" s="181"/>
      <c r="D5" s="182"/>
      <c r="E5" s="186" t="s">
        <v>4</v>
      </c>
      <c r="F5" s="187"/>
      <c r="G5" s="188" t="s">
        <v>5</v>
      </c>
      <c r="H5" s="189" t="s">
        <v>204</v>
      </c>
      <c r="I5" s="191" t="s">
        <v>205</v>
      </c>
      <c r="J5" s="10"/>
    </row>
    <row r="6" spans="1:12" s="176" customFormat="1" x14ac:dyDescent="0.2">
      <c r="A6" s="183"/>
      <c r="B6" s="184"/>
      <c r="C6" s="184"/>
      <c r="D6" s="185"/>
      <c r="E6" s="177" t="s">
        <v>8</v>
      </c>
      <c r="F6" s="177" t="s">
        <v>9</v>
      </c>
      <c r="G6" s="188"/>
      <c r="H6" s="190"/>
      <c r="I6" s="192"/>
      <c r="J6" s="10"/>
    </row>
    <row r="7" spans="1:12" s="21" customFormat="1" x14ac:dyDescent="0.2">
      <c r="A7" s="13" t="s">
        <v>10</v>
      </c>
      <c r="B7" s="14"/>
      <c r="C7" s="14"/>
      <c r="D7" s="15"/>
      <c r="E7" s="16">
        <f>E8+E14</f>
        <v>0</v>
      </c>
      <c r="F7" s="16">
        <f t="shared" ref="F7:G7" si="0">F8+F14</f>
        <v>5930000</v>
      </c>
      <c r="G7" s="16">
        <f t="shared" si="0"/>
        <v>5930000</v>
      </c>
      <c r="H7" s="16"/>
      <c r="I7" s="17"/>
      <c r="J7" s="18"/>
      <c r="K7" s="19"/>
      <c r="L7" s="20"/>
    </row>
    <row r="8" spans="1:12" s="26" customFormat="1" x14ac:dyDescent="0.2">
      <c r="A8" s="194" t="s">
        <v>11</v>
      </c>
      <c r="B8" s="194"/>
      <c r="C8" s="194"/>
      <c r="D8" s="194"/>
      <c r="E8" s="22">
        <f>E9</f>
        <v>0</v>
      </c>
      <c r="F8" s="22">
        <f t="shared" ref="F8:G8" si="1">F9</f>
        <v>3430000</v>
      </c>
      <c r="G8" s="22">
        <f t="shared" si="1"/>
        <v>3430000</v>
      </c>
      <c r="H8" s="23"/>
      <c r="I8" s="24"/>
      <c r="J8" s="20"/>
      <c r="K8" s="25"/>
      <c r="L8" s="20"/>
    </row>
    <row r="9" spans="1:12" s="26" customFormat="1" x14ac:dyDescent="0.2">
      <c r="A9" s="66"/>
      <c r="B9" s="199" t="s">
        <v>71</v>
      </c>
      <c r="C9" s="199"/>
      <c r="D9" s="199"/>
      <c r="E9" s="28">
        <f>E10+E12</f>
        <v>0</v>
      </c>
      <c r="F9" s="28">
        <f t="shared" ref="F9:G9" si="2">F10+F12</f>
        <v>3430000</v>
      </c>
      <c r="G9" s="28">
        <f t="shared" si="2"/>
        <v>3430000</v>
      </c>
      <c r="H9" s="72"/>
      <c r="I9" s="30"/>
      <c r="J9" s="20"/>
      <c r="K9" s="25"/>
      <c r="L9" s="20"/>
    </row>
    <row r="10" spans="1:12" s="26" customFormat="1" x14ac:dyDescent="0.2">
      <c r="A10" s="32"/>
      <c r="B10" s="33"/>
      <c r="C10" s="196" t="s">
        <v>72</v>
      </c>
      <c r="D10" s="196"/>
      <c r="E10" s="34">
        <f>SUM(E11:E11)</f>
        <v>0</v>
      </c>
      <c r="F10" s="34">
        <f>SUM(F11:F11)</f>
        <v>1080000</v>
      </c>
      <c r="G10" s="35">
        <f>SUM(G11:G11)</f>
        <v>1080000</v>
      </c>
      <c r="H10" s="35"/>
      <c r="I10" s="37"/>
      <c r="J10" s="20"/>
      <c r="K10" s="25"/>
      <c r="L10" s="20"/>
    </row>
    <row r="11" spans="1:12" s="89" customFormat="1" ht="37.5" x14ac:dyDescent="0.2">
      <c r="A11" s="90"/>
      <c r="B11" s="91"/>
      <c r="C11" s="91"/>
      <c r="D11" s="92" t="s">
        <v>79</v>
      </c>
      <c r="E11" s="42">
        <v>0</v>
      </c>
      <c r="F11" s="93">
        <v>1080000</v>
      </c>
      <c r="G11" s="93">
        <v>1080000</v>
      </c>
      <c r="H11" s="44"/>
      <c r="I11" s="80"/>
      <c r="J11" s="20"/>
      <c r="K11" s="25"/>
      <c r="L11" s="20"/>
    </row>
    <row r="12" spans="1:12" s="81" customFormat="1" x14ac:dyDescent="0.2">
      <c r="A12" s="32"/>
      <c r="B12" s="33"/>
      <c r="C12" s="196" t="s">
        <v>85</v>
      </c>
      <c r="D12" s="196"/>
      <c r="E12" s="34">
        <f>SUM(E13:E13)</f>
        <v>0</v>
      </c>
      <c r="F12" s="34">
        <f>SUM(F13:F13)</f>
        <v>2350000</v>
      </c>
      <c r="G12" s="35">
        <f>SUM(G13:G13)</f>
        <v>2350000</v>
      </c>
      <c r="H12" s="35"/>
      <c r="I12" s="37"/>
      <c r="J12" s="20"/>
      <c r="K12" s="25"/>
      <c r="L12" s="20"/>
    </row>
    <row r="13" spans="1:12" s="89" customFormat="1" ht="37.5" x14ac:dyDescent="0.2">
      <c r="A13" s="94"/>
      <c r="B13" s="95"/>
      <c r="C13" s="95"/>
      <c r="D13" s="102" t="s">
        <v>88</v>
      </c>
      <c r="E13" s="42">
        <v>0</v>
      </c>
      <c r="F13" s="49">
        <v>2350000</v>
      </c>
      <c r="G13" s="49">
        <v>2350000</v>
      </c>
      <c r="H13" s="44"/>
      <c r="I13" s="103"/>
      <c r="J13" s="20"/>
      <c r="K13" s="25"/>
      <c r="L13" s="20"/>
    </row>
    <row r="14" spans="1:12" s="26" customFormat="1" x14ac:dyDescent="0.2">
      <c r="A14" s="194" t="s">
        <v>152</v>
      </c>
      <c r="B14" s="194"/>
      <c r="C14" s="194"/>
      <c r="D14" s="210"/>
      <c r="E14" s="22">
        <f>E15</f>
        <v>0</v>
      </c>
      <c r="F14" s="22">
        <f t="shared" ref="F14:G14" si="3">F15</f>
        <v>2500000</v>
      </c>
      <c r="G14" s="22">
        <f t="shared" si="3"/>
        <v>2500000</v>
      </c>
      <c r="H14" s="121"/>
      <c r="I14" s="24"/>
      <c r="J14" s="20"/>
      <c r="K14" s="25"/>
      <c r="L14" s="20"/>
    </row>
    <row r="15" spans="1:12" s="26" customFormat="1" x14ac:dyDescent="0.2">
      <c r="A15" s="66"/>
      <c r="B15" s="199" t="s">
        <v>153</v>
      </c>
      <c r="C15" s="199"/>
      <c r="D15" s="199"/>
      <c r="E15" s="28">
        <f>E16</f>
        <v>0</v>
      </c>
      <c r="F15" s="28">
        <f t="shared" ref="F15:G15" si="4">F16</f>
        <v>2500000</v>
      </c>
      <c r="G15" s="28">
        <f t="shared" si="4"/>
        <v>2500000</v>
      </c>
      <c r="H15" s="72"/>
      <c r="I15" s="30"/>
      <c r="J15" s="20"/>
      <c r="K15" s="25"/>
      <c r="L15" s="20"/>
    </row>
    <row r="16" spans="1:12" s="26" customFormat="1" ht="18.75" customHeight="1" x14ac:dyDescent="0.2">
      <c r="A16" s="64"/>
      <c r="B16" s="65"/>
      <c r="C16" s="193" t="s">
        <v>157</v>
      </c>
      <c r="D16" s="212"/>
      <c r="E16" s="133">
        <f>E17</f>
        <v>0</v>
      </c>
      <c r="F16" s="133">
        <f t="shared" ref="F16:G16" si="5">F17</f>
        <v>2500000</v>
      </c>
      <c r="G16" s="133">
        <f t="shared" si="5"/>
        <v>2500000</v>
      </c>
      <c r="H16" s="134"/>
      <c r="I16" s="37"/>
      <c r="J16" s="20"/>
      <c r="K16" s="25"/>
      <c r="L16" s="20"/>
    </row>
    <row r="17" spans="1:12" s="26" customFormat="1" x14ac:dyDescent="0.2">
      <c r="A17" s="55"/>
      <c r="B17" s="56"/>
      <c r="C17" s="135"/>
      <c r="D17" s="87" t="s">
        <v>158</v>
      </c>
      <c r="E17" s="136">
        <v>0</v>
      </c>
      <c r="F17" s="136">
        <v>2500000</v>
      </c>
      <c r="G17" s="137">
        <v>2500000</v>
      </c>
      <c r="H17" s="44"/>
      <c r="I17" s="130"/>
      <c r="J17" s="20"/>
      <c r="K17" s="25"/>
      <c r="L17" s="20"/>
    </row>
  </sheetData>
  <mergeCells count="15">
    <mergeCell ref="C16:D16"/>
    <mergeCell ref="A14:D14"/>
    <mergeCell ref="B15:D15"/>
    <mergeCell ref="A8:D8"/>
    <mergeCell ref="B9:D9"/>
    <mergeCell ref="C10:D10"/>
    <mergeCell ref="C12:D12"/>
    <mergeCell ref="A1:I1"/>
    <mergeCell ref="A2:I2"/>
    <mergeCell ref="G3:I3"/>
    <mergeCell ref="A5:D6"/>
    <mergeCell ref="E5:F5"/>
    <mergeCell ref="G5:G6"/>
    <mergeCell ref="H5:H6"/>
    <mergeCell ref="I5:I6"/>
  </mergeCells>
  <pageMargins left="0.23622047244094491" right="0.11811023622047245" top="0.28011363636363634" bottom="0.24715909090909091" header="9.0624999999999997E-2" footer="0.12357954545454546"/>
  <pageSetup paperSize="9" scale="92" orientation="landscape" horizontalDpi="0" verticalDpi="0" r:id="rId1"/>
  <headerFooter>
    <oddHeader>&amp;R&amp;"TH SarabunPSK,ธรรมดา"&amp;10&amp;A</oddHeader>
    <oddFooter>&amp;C&amp;"TH SarabunPSK,ธรรมดา"&amp;10หน้าที่ &amp;P&amp;R&amp;"TH SarabunPSK,ธรรมดา"&amp;10&amp;Z&amp;F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5"/>
  <sheetViews>
    <sheetView view="pageBreakPreview" zoomScale="120" zoomScaleNormal="110" zoomScaleSheetLayoutView="120" zoomScalePageLayoutView="110" workbookViewId="0">
      <selection activeCell="F15" sqref="F15"/>
    </sheetView>
  </sheetViews>
  <sheetFormatPr defaultRowHeight="18.75" x14ac:dyDescent="0.2"/>
  <cols>
    <col min="1" max="1" width="1.25" style="2" customWidth="1"/>
    <col min="2" max="2" width="1.125" style="2" customWidth="1"/>
    <col min="3" max="3" width="1.625" style="2" customWidth="1"/>
    <col min="4" max="4" width="51.625" style="2" customWidth="1"/>
    <col min="5" max="6" width="11" style="155" bestFit="1" customWidth="1"/>
    <col min="7" max="7" width="11.875" style="8" customWidth="1"/>
    <col min="8" max="8" width="23.25" style="8" customWidth="1"/>
    <col min="9" max="9" width="34.625" style="9" customWidth="1"/>
    <col min="10" max="10" width="14.5" style="1" customWidth="1"/>
    <col min="11" max="11" width="10.125" style="2" bestFit="1" customWidth="1"/>
    <col min="12" max="16384" width="9" style="2"/>
  </cols>
  <sheetData>
    <row r="1" spans="1:12" x14ac:dyDescent="0.2">
      <c r="A1" s="178" t="s">
        <v>0</v>
      </c>
      <c r="B1" s="178"/>
      <c r="C1" s="178"/>
      <c r="D1" s="178"/>
      <c r="E1" s="178"/>
      <c r="F1" s="178"/>
      <c r="G1" s="178"/>
      <c r="H1" s="178"/>
      <c r="I1" s="178"/>
    </row>
    <row r="2" spans="1:12" x14ac:dyDescent="0.2">
      <c r="A2" s="178" t="s">
        <v>1</v>
      </c>
      <c r="B2" s="178"/>
      <c r="C2" s="178"/>
      <c r="D2" s="178"/>
      <c r="E2" s="178"/>
      <c r="F2" s="178"/>
      <c r="G2" s="178"/>
      <c r="H2" s="178"/>
      <c r="I2" s="178"/>
    </row>
    <row r="3" spans="1:12" x14ac:dyDescent="0.2">
      <c r="A3" s="3"/>
      <c r="B3" s="3"/>
      <c r="C3" s="3"/>
      <c r="D3" s="3" t="s">
        <v>84</v>
      </c>
      <c r="E3" s="4"/>
      <c r="F3" s="4"/>
      <c r="G3" s="179" t="s">
        <v>203</v>
      </c>
      <c r="H3" s="179"/>
      <c r="I3" s="179"/>
    </row>
    <row r="4" spans="1:12" ht="8.25" customHeight="1" x14ac:dyDescent="0.2">
      <c r="A4" s="5"/>
      <c r="B4" s="5"/>
      <c r="C4" s="5"/>
      <c r="D4" s="5"/>
      <c r="E4" s="6"/>
      <c r="F4" s="6"/>
      <c r="G4" s="7"/>
    </row>
    <row r="5" spans="1:12" s="176" customFormat="1" ht="18.75" customHeight="1" x14ac:dyDescent="0.2">
      <c r="A5" s="180" t="s">
        <v>3</v>
      </c>
      <c r="B5" s="181"/>
      <c r="C5" s="181"/>
      <c r="D5" s="182"/>
      <c r="E5" s="186" t="s">
        <v>4</v>
      </c>
      <c r="F5" s="187"/>
      <c r="G5" s="188" t="s">
        <v>5</v>
      </c>
      <c r="H5" s="189" t="s">
        <v>204</v>
      </c>
      <c r="I5" s="191" t="s">
        <v>205</v>
      </c>
      <c r="J5" s="10"/>
    </row>
    <row r="6" spans="1:12" s="176" customFormat="1" x14ac:dyDescent="0.2">
      <c r="A6" s="183"/>
      <c r="B6" s="184"/>
      <c r="C6" s="184"/>
      <c r="D6" s="185"/>
      <c r="E6" s="177" t="s">
        <v>8</v>
      </c>
      <c r="F6" s="177" t="s">
        <v>9</v>
      </c>
      <c r="G6" s="188"/>
      <c r="H6" s="190"/>
      <c r="I6" s="192"/>
      <c r="J6" s="10"/>
    </row>
    <row r="7" spans="1:12" s="21" customFormat="1" x14ac:dyDescent="0.2">
      <c r="A7" s="13" t="s">
        <v>10</v>
      </c>
      <c r="B7" s="14"/>
      <c r="C7" s="14"/>
      <c r="D7" s="15"/>
      <c r="E7" s="16">
        <f>E8</f>
        <v>0</v>
      </c>
      <c r="F7" s="16">
        <f t="shared" ref="F7:G7" si="0">F8</f>
        <v>6278500</v>
      </c>
      <c r="G7" s="16">
        <f t="shared" si="0"/>
        <v>6278500</v>
      </c>
      <c r="H7" s="16"/>
      <c r="I7" s="17"/>
      <c r="J7" s="18"/>
      <c r="K7" s="19"/>
      <c r="L7" s="20"/>
    </row>
    <row r="8" spans="1:12" s="26" customFormat="1" x14ac:dyDescent="0.2">
      <c r="A8" s="194" t="s">
        <v>11</v>
      </c>
      <c r="B8" s="194"/>
      <c r="C8" s="194"/>
      <c r="D8" s="194"/>
      <c r="E8" s="22">
        <f>E9</f>
        <v>0</v>
      </c>
      <c r="F8" s="22">
        <f>F9</f>
        <v>6278500</v>
      </c>
      <c r="G8" s="22">
        <f>G9</f>
        <v>6278500</v>
      </c>
      <c r="H8" s="23"/>
      <c r="I8" s="24"/>
      <c r="J8" s="20"/>
      <c r="K8" s="25"/>
      <c r="L8" s="20"/>
    </row>
    <row r="9" spans="1:12" s="26" customFormat="1" x14ac:dyDescent="0.2">
      <c r="A9" s="66"/>
      <c r="B9" s="199" t="s">
        <v>71</v>
      </c>
      <c r="C9" s="199"/>
      <c r="D9" s="199"/>
      <c r="E9" s="28">
        <f>E10+E12+E14</f>
        <v>0</v>
      </c>
      <c r="F9" s="28">
        <f>F10+F12+F14</f>
        <v>6278500</v>
      </c>
      <c r="G9" s="72">
        <f>G10+G12+G14</f>
        <v>6278500</v>
      </c>
      <c r="H9" s="72"/>
      <c r="I9" s="30"/>
      <c r="J9" s="20"/>
      <c r="K9" s="25"/>
      <c r="L9" s="20"/>
    </row>
    <row r="10" spans="1:12" s="26" customFormat="1" x14ac:dyDescent="0.2">
      <c r="A10" s="32"/>
      <c r="B10" s="33"/>
      <c r="C10" s="196" t="s">
        <v>72</v>
      </c>
      <c r="D10" s="196"/>
      <c r="E10" s="34">
        <f>SUM(E11:E11)</f>
        <v>0</v>
      </c>
      <c r="F10" s="34">
        <f>SUM(F11:F11)</f>
        <v>2527000</v>
      </c>
      <c r="G10" s="35">
        <f>SUM(G11:G11)</f>
        <v>2527000</v>
      </c>
      <c r="H10" s="35"/>
      <c r="I10" s="37"/>
      <c r="J10" s="20"/>
      <c r="K10" s="25"/>
      <c r="L10" s="20"/>
    </row>
    <row r="11" spans="1:12" s="89" customFormat="1" ht="37.5" x14ac:dyDescent="0.2">
      <c r="A11" s="97"/>
      <c r="B11" s="98"/>
      <c r="C11" s="98"/>
      <c r="D11" s="99" t="s">
        <v>83</v>
      </c>
      <c r="E11" s="53">
        <v>0</v>
      </c>
      <c r="F11" s="100">
        <v>2527000</v>
      </c>
      <c r="G11" s="100">
        <v>2527000</v>
      </c>
      <c r="H11" s="70"/>
      <c r="I11" s="80"/>
      <c r="J11" s="20"/>
      <c r="K11" s="25"/>
      <c r="L11" s="20"/>
    </row>
    <row r="12" spans="1:12" s="81" customFormat="1" x14ac:dyDescent="0.2">
      <c r="A12" s="32"/>
      <c r="B12" s="33"/>
      <c r="C12" s="196" t="s">
        <v>85</v>
      </c>
      <c r="D12" s="196"/>
      <c r="E12" s="34">
        <f>SUM(E13:E13)</f>
        <v>0</v>
      </c>
      <c r="F12" s="34">
        <f>SUM(F13:F13)</f>
        <v>3000000</v>
      </c>
      <c r="G12" s="35">
        <f>SUM(G13:G13)</f>
        <v>3000000</v>
      </c>
      <c r="H12" s="35"/>
      <c r="I12" s="37"/>
      <c r="J12" s="20"/>
      <c r="K12" s="25"/>
      <c r="L12" s="20"/>
    </row>
    <row r="13" spans="1:12" s="89" customFormat="1" ht="37.5" x14ac:dyDescent="0.2">
      <c r="A13" s="85"/>
      <c r="B13" s="86"/>
      <c r="C13" s="86"/>
      <c r="D13" s="106" t="s">
        <v>94</v>
      </c>
      <c r="E13" s="53">
        <v>0</v>
      </c>
      <c r="F13" s="59">
        <v>3000000</v>
      </c>
      <c r="G13" s="59">
        <v>3000000</v>
      </c>
      <c r="H13" s="44"/>
      <c r="I13" s="103"/>
      <c r="J13" s="20"/>
      <c r="K13" s="25"/>
      <c r="L13" s="20"/>
    </row>
    <row r="14" spans="1:12" s="81" customFormat="1" x14ac:dyDescent="0.2">
      <c r="A14" s="32"/>
      <c r="B14" s="33"/>
      <c r="C14" s="196" t="s">
        <v>95</v>
      </c>
      <c r="D14" s="196"/>
      <c r="E14" s="34">
        <f>SUM(E15:E15)</f>
        <v>0</v>
      </c>
      <c r="F14" s="34">
        <f>SUM(F15:F15)</f>
        <v>751500</v>
      </c>
      <c r="G14" s="35">
        <f>SUM(G15:G15)</f>
        <v>751500</v>
      </c>
      <c r="H14" s="35"/>
      <c r="I14" s="37"/>
      <c r="J14" s="20"/>
      <c r="K14" s="25"/>
      <c r="L14" s="20"/>
    </row>
    <row r="15" spans="1:12" s="89" customFormat="1" ht="37.5" x14ac:dyDescent="0.2">
      <c r="A15" s="94"/>
      <c r="B15" s="95"/>
      <c r="C15" s="95"/>
      <c r="D15" s="96" t="s">
        <v>219</v>
      </c>
      <c r="E15" s="42">
        <v>0</v>
      </c>
      <c r="F15" s="49">
        <v>751500</v>
      </c>
      <c r="G15" s="49">
        <v>751500</v>
      </c>
      <c r="H15" s="44"/>
      <c r="I15" s="80"/>
      <c r="J15" s="20"/>
      <c r="K15" s="25"/>
      <c r="L15" s="20"/>
    </row>
  </sheetData>
  <mergeCells count="13">
    <mergeCell ref="A8:D8"/>
    <mergeCell ref="B9:D9"/>
    <mergeCell ref="C10:D10"/>
    <mergeCell ref="C12:D12"/>
    <mergeCell ref="C14:D14"/>
    <mergeCell ref="A1:I1"/>
    <mergeCell ref="A2:I2"/>
    <mergeCell ref="G3:I3"/>
    <mergeCell ref="A5:D6"/>
    <mergeCell ref="E5:F5"/>
    <mergeCell ref="G5:G6"/>
    <mergeCell ref="H5:H6"/>
    <mergeCell ref="I5:I6"/>
  </mergeCells>
  <pageMargins left="0.23622047244094491" right="0.11811023622047245" top="0.28011363636363634" bottom="0.24715909090909091" header="9.0624999999999997E-2" footer="0.12357954545454546"/>
  <pageSetup paperSize="9" scale="92" orientation="landscape" horizontalDpi="0" verticalDpi="0" r:id="rId1"/>
  <headerFooter>
    <oddHeader>&amp;R&amp;"TH SarabunPSK,ธรรมดา"&amp;10&amp;A</oddHeader>
    <oddFooter>&amp;C&amp;"TH SarabunPSK,ธรรมดา"&amp;10หน้าที่ &amp;P&amp;R&amp;"TH SarabunPSK,ธรรมดา"&amp;10&amp;Z&amp;F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8"/>
  <sheetViews>
    <sheetView view="pageBreakPreview" zoomScale="120" zoomScaleNormal="110" zoomScaleSheetLayoutView="120" zoomScalePageLayoutView="110" workbookViewId="0">
      <selection activeCell="E15" sqref="E15"/>
    </sheetView>
  </sheetViews>
  <sheetFormatPr defaultRowHeight="18.75" x14ac:dyDescent="0.2"/>
  <cols>
    <col min="1" max="1" width="1.25" style="2" customWidth="1"/>
    <col min="2" max="2" width="1.125" style="2" customWidth="1"/>
    <col min="3" max="3" width="1.625" style="2" customWidth="1"/>
    <col min="4" max="4" width="51.625" style="2" customWidth="1"/>
    <col min="5" max="6" width="11" style="155" bestFit="1" customWidth="1"/>
    <col min="7" max="7" width="11.875" style="8" customWidth="1"/>
    <col min="8" max="8" width="23.25" style="8" customWidth="1"/>
    <col min="9" max="9" width="34.625" style="9" customWidth="1"/>
    <col min="10" max="10" width="14.5" style="1" customWidth="1"/>
    <col min="11" max="11" width="10.125" style="2" bestFit="1" customWidth="1"/>
    <col min="12" max="16384" width="9" style="2"/>
  </cols>
  <sheetData>
    <row r="1" spans="1:12" x14ac:dyDescent="0.2">
      <c r="A1" s="178" t="s">
        <v>0</v>
      </c>
      <c r="B1" s="178"/>
      <c r="C1" s="178"/>
      <c r="D1" s="178"/>
      <c r="E1" s="178"/>
      <c r="F1" s="178"/>
      <c r="G1" s="178"/>
      <c r="H1" s="178"/>
      <c r="I1" s="178"/>
    </row>
    <row r="2" spans="1:12" x14ac:dyDescent="0.2">
      <c r="A2" s="178" t="s">
        <v>1</v>
      </c>
      <c r="B2" s="178"/>
      <c r="C2" s="178"/>
      <c r="D2" s="178"/>
      <c r="E2" s="178"/>
      <c r="F2" s="178"/>
      <c r="G2" s="178"/>
      <c r="H2" s="178"/>
      <c r="I2" s="178"/>
    </row>
    <row r="3" spans="1:12" x14ac:dyDescent="0.2">
      <c r="A3" s="3"/>
      <c r="B3" s="3"/>
      <c r="C3" s="3"/>
      <c r="D3" s="3" t="s">
        <v>87</v>
      </c>
      <c r="E3" s="4"/>
      <c r="F3" s="4"/>
      <c r="G3" s="179" t="s">
        <v>203</v>
      </c>
      <c r="H3" s="179"/>
      <c r="I3" s="179"/>
    </row>
    <row r="4" spans="1:12" ht="8.25" customHeight="1" x14ac:dyDescent="0.2">
      <c r="A4" s="5"/>
      <c r="B4" s="5"/>
      <c r="C4" s="5"/>
      <c r="D4" s="5"/>
      <c r="E4" s="6"/>
      <c r="F4" s="6"/>
      <c r="G4" s="7"/>
    </row>
    <row r="5" spans="1:12" s="176" customFormat="1" ht="18.75" customHeight="1" x14ac:dyDescent="0.2">
      <c r="A5" s="180" t="s">
        <v>3</v>
      </c>
      <c r="B5" s="181"/>
      <c r="C5" s="181"/>
      <c r="D5" s="182"/>
      <c r="E5" s="186" t="s">
        <v>4</v>
      </c>
      <c r="F5" s="187"/>
      <c r="G5" s="188" t="s">
        <v>5</v>
      </c>
      <c r="H5" s="189" t="s">
        <v>204</v>
      </c>
      <c r="I5" s="191" t="s">
        <v>205</v>
      </c>
      <c r="J5" s="10"/>
    </row>
    <row r="6" spans="1:12" s="176" customFormat="1" x14ac:dyDescent="0.2">
      <c r="A6" s="183"/>
      <c r="B6" s="184"/>
      <c r="C6" s="184"/>
      <c r="D6" s="185"/>
      <c r="E6" s="177" t="s">
        <v>8</v>
      </c>
      <c r="F6" s="177" t="s">
        <v>9</v>
      </c>
      <c r="G6" s="188"/>
      <c r="H6" s="190"/>
      <c r="I6" s="192"/>
      <c r="J6" s="10"/>
    </row>
    <row r="7" spans="1:12" s="21" customFormat="1" x14ac:dyDescent="0.2">
      <c r="A7" s="13" t="s">
        <v>10</v>
      </c>
      <c r="B7" s="14"/>
      <c r="C7" s="14"/>
      <c r="D7" s="15"/>
      <c r="E7" s="16">
        <f>E8</f>
        <v>0</v>
      </c>
      <c r="F7" s="16">
        <f t="shared" ref="F7:G7" si="0">F8</f>
        <v>15174000</v>
      </c>
      <c r="G7" s="16">
        <f t="shared" si="0"/>
        <v>15174000</v>
      </c>
      <c r="H7" s="16"/>
      <c r="I7" s="17"/>
      <c r="J7" s="18"/>
      <c r="K7" s="19"/>
      <c r="L7" s="20"/>
    </row>
    <row r="8" spans="1:12" s="26" customFormat="1" x14ac:dyDescent="0.2">
      <c r="A8" s="194" t="s">
        <v>11</v>
      </c>
      <c r="B8" s="194"/>
      <c r="C8" s="194"/>
      <c r="D8" s="194"/>
      <c r="E8" s="22">
        <f>E9</f>
        <v>0</v>
      </c>
      <c r="F8" s="22">
        <f t="shared" ref="F8:G8" si="1">F9</f>
        <v>15174000</v>
      </c>
      <c r="G8" s="22">
        <f t="shared" si="1"/>
        <v>15174000</v>
      </c>
      <c r="H8" s="23"/>
      <c r="I8" s="24"/>
      <c r="J8" s="20"/>
      <c r="K8" s="25"/>
      <c r="L8" s="20"/>
    </row>
    <row r="9" spans="1:12" s="26" customFormat="1" x14ac:dyDescent="0.2">
      <c r="A9" s="66"/>
      <c r="B9" s="199" t="s">
        <v>71</v>
      </c>
      <c r="C9" s="199"/>
      <c r="D9" s="199"/>
      <c r="E9" s="28">
        <f>E10+E16</f>
        <v>0</v>
      </c>
      <c r="F9" s="28">
        <f t="shared" ref="F9:G9" si="2">F10+F16</f>
        <v>15174000</v>
      </c>
      <c r="G9" s="28">
        <f t="shared" si="2"/>
        <v>15174000</v>
      </c>
      <c r="H9" s="72"/>
      <c r="I9" s="30"/>
      <c r="J9" s="20"/>
      <c r="K9" s="25"/>
      <c r="L9" s="20"/>
    </row>
    <row r="10" spans="1:12" s="81" customFormat="1" x14ac:dyDescent="0.2">
      <c r="A10" s="32"/>
      <c r="B10" s="33"/>
      <c r="C10" s="196" t="s">
        <v>85</v>
      </c>
      <c r="D10" s="196"/>
      <c r="E10" s="34">
        <v>0</v>
      </c>
      <c r="F10" s="34">
        <f>SUM(F11:F15)</f>
        <v>12250000</v>
      </c>
      <c r="G10" s="35">
        <f>SUM(G11:G15)</f>
        <v>12250000</v>
      </c>
      <c r="H10" s="35"/>
      <c r="I10" s="37"/>
      <c r="J10" s="20"/>
      <c r="K10" s="25"/>
      <c r="L10" s="20"/>
    </row>
    <row r="11" spans="1:12" s="89" customFormat="1" ht="37.5" x14ac:dyDescent="0.2">
      <c r="A11" s="94"/>
      <c r="B11" s="95"/>
      <c r="C11" s="95"/>
      <c r="D11" s="51" t="s">
        <v>86</v>
      </c>
      <c r="E11" s="42">
        <v>0</v>
      </c>
      <c r="F11" s="49">
        <v>2450000</v>
      </c>
      <c r="G11" s="49">
        <v>2450000</v>
      </c>
      <c r="H11" s="44"/>
      <c r="I11" s="101"/>
      <c r="J11" s="20"/>
      <c r="K11" s="25"/>
      <c r="L11" s="20"/>
    </row>
    <row r="12" spans="1:12" s="89" customFormat="1" ht="37.5" x14ac:dyDescent="0.2">
      <c r="A12" s="85"/>
      <c r="B12" s="86"/>
      <c r="C12" s="86"/>
      <c r="D12" s="104" t="s">
        <v>89</v>
      </c>
      <c r="E12" s="53">
        <v>0</v>
      </c>
      <c r="F12" s="59">
        <v>2450000</v>
      </c>
      <c r="G12" s="59">
        <v>2450000</v>
      </c>
      <c r="H12" s="44"/>
      <c r="I12" s="103"/>
      <c r="J12" s="20"/>
      <c r="K12" s="25"/>
      <c r="L12" s="20"/>
    </row>
    <row r="13" spans="1:12" s="89" customFormat="1" ht="37.5" x14ac:dyDescent="0.2">
      <c r="A13" s="94"/>
      <c r="B13" s="95"/>
      <c r="C13" s="95"/>
      <c r="D13" s="105" t="s">
        <v>90</v>
      </c>
      <c r="E13" s="53">
        <v>0</v>
      </c>
      <c r="F13" s="49">
        <v>2450000</v>
      </c>
      <c r="G13" s="49">
        <v>2450000</v>
      </c>
      <c r="H13" s="44"/>
      <c r="I13" s="103"/>
      <c r="J13" s="20"/>
      <c r="K13" s="25"/>
      <c r="L13" s="20"/>
    </row>
    <row r="14" spans="1:12" s="89" customFormat="1" ht="37.5" x14ac:dyDescent="0.2">
      <c r="A14" s="94"/>
      <c r="B14" s="95"/>
      <c r="C14" s="95"/>
      <c r="D14" s="105" t="s">
        <v>91</v>
      </c>
      <c r="E14" s="42">
        <v>0</v>
      </c>
      <c r="F14" s="49">
        <v>2450000</v>
      </c>
      <c r="G14" s="49">
        <v>2450000</v>
      </c>
      <c r="H14" s="44"/>
      <c r="I14" s="103"/>
      <c r="J14" s="20"/>
      <c r="K14" s="25"/>
      <c r="L14" s="20"/>
    </row>
    <row r="15" spans="1:12" s="89" customFormat="1" ht="37.5" x14ac:dyDescent="0.2">
      <c r="A15" s="97"/>
      <c r="B15" s="98"/>
      <c r="C15" s="98"/>
      <c r="D15" s="106" t="s">
        <v>93</v>
      </c>
      <c r="E15" s="53">
        <v>0</v>
      </c>
      <c r="F15" s="59">
        <v>2450000</v>
      </c>
      <c r="G15" s="59">
        <v>2450000</v>
      </c>
      <c r="H15" s="70"/>
      <c r="I15" s="103"/>
      <c r="J15" s="20"/>
      <c r="K15" s="25"/>
      <c r="L15" s="20"/>
    </row>
    <row r="16" spans="1:12" s="81" customFormat="1" x14ac:dyDescent="0.2">
      <c r="A16" s="32"/>
      <c r="B16" s="33"/>
      <c r="C16" s="196" t="s">
        <v>95</v>
      </c>
      <c r="D16" s="196"/>
      <c r="E16" s="34">
        <f>SUM(E17:E18)</f>
        <v>0</v>
      </c>
      <c r="F16" s="34">
        <f>SUM(F17:F18)</f>
        <v>2924000</v>
      </c>
      <c r="G16" s="35">
        <f>SUM(G17:G18)</f>
        <v>2924000</v>
      </c>
      <c r="H16" s="35"/>
      <c r="I16" s="37"/>
      <c r="J16" s="20"/>
      <c r="K16" s="25"/>
      <c r="L16" s="20"/>
    </row>
    <row r="17" spans="1:12" s="89" customFormat="1" ht="37.5" x14ac:dyDescent="0.2">
      <c r="A17" s="85"/>
      <c r="B17" s="86"/>
      <c r="C17" s="86"/>
      <c r="D17" s="110" t="s">
        <v>98</v>
      </c>
      <c r="E17" s="53">
        <v>0</v>
      </c>
      <c r="F17" s="49">
        <v>1688000</v>
      </c>
      <c r="G17" s="49">
        <v>1688000</v>
      </c>
      <c r="H17" s="44"/>
      <c r="I17" s="88"/>
      <c r="J17" s="20"/>
      <c r="K17" s="25"/>
      <c r="L17" s="20"/>
    </row>
    <row r="18" spans="1:12" s="89" customFormat="1" ht="37.5" x14ac:dyDescent="0.2">
      <c r="A18" s="94"/>
      <c r="B18" s="95"/>
      <c r="C18" s="95"/>
      <c r="D18" s="96" t="s">
        <v>220</v>
      </c>
      <c r="E18" s="42">
        <v>0</v>
      </c>
      <c r="F18" s="49">
        <v>1236000</v>
      </c>
      <c r="G18" s="49">
        <v>1236000</v>
      </c>
      <c r="H18" s="44"/>
      <c r="I18" s="80"/>
      <c r="J18" s="20"/>
      <c r="K18" s="25"/>
      <c r="L18" s="20"/>
    </row>
  </sheetData>
  <mergeCells count="12">
    <mergeCell ref="A8:D8"/>
    <mergeCell ref="B9:D9"/>
    <mergeCell ref="C10:D10"/>
    <mergeCell ref="C16:D16"/>
    <mergeCell ref="A1:I1"/>
    <mergeCell ref="A2:I2"/>
    <mergeCell ref="G3:I3"/>
    <mergeCell ref="A5:D6"/>
    <mergeCell ref="E5:F5"/>
    <mergeCell ref="G5:G6"/>
    <mergeCell ref="H5:H6"/>
    <mergeCell ref="I5:I6"/>
  </mergeCells>
  <pageMargins left="0.23622047244094491" right="0.11811023622047245" top="0.28011363636363634" bottom="0.24715909090909091" header="9.0624999999999997E-2" footer="0.12357954545454546"/>
  <pageSetup paperSize="9" scale="92" orientation="landscape" horizontalDpi="0" verticalDpi="0" r:id="rId1"/>
  <headerFooter>
    <oddHeader>&amp;R&amp;"TH SarabunPSK,ธรรมดา"&amp;10&amp;A</oddHeader>
    <oddFooter>&amp;C&amp;"TH SarabunPSK,ธรรมดา"&amp;10หน้าที่ &amp;P&amp;R&amp;"TH SarabunPSK,ธรรมดา"&amp;10&amp;Z&amp;F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5"/>
  <sheetViews>
    <sheetView zoomScale="110" zoomScaleNormal="110" zoomScaleSheetLayoutView="120" zoomScalePageLayoutView="110" workbookViewId="0">
      <selection activeCell="D12" sqref="D12"/>
    </sheetView>
  </sheetViews>
  <sheetFormatPr defaultRowHeight="18.75" x14ac:dyDescent="0.2"/>
  <cols>
    <col min="1" max="1" width="1.25" style="2" customWidth="1"/>
    <col min="2" max="2" width="1.125" style="2" customWidth="1"/>
    <col min="3" max="3" width="1.625" style="2" customWidth="1"/>
    <col min="4" max="4" width="51.625" style="2" customWidth="1"/>
    <col min="5" max="6" width="11" style="155" bestFit="1" customWidth="1"/>
    <col min="7" max="7" width="11.875" style="8" customWidth="1"/>
    <col min="8" max="8" width="23.25" style="8" customWidth="1"/>
    <col min="9" max="9" width="34.625" style="9" customWidth="1"/>
    <col min="10" max="10" width="14.5" style="1" customWidth="1"/>
    <col min="11" max="11" width="10.125" style="2" bestFit="1" customWidth="1"/>
    <col min="12" max="16384" width="9" style="2"/>
  </cols>
  <sheetData>
    <row r="1" spans="1:12" x14ac:dyDescent="0.2">
      <c r="A1" s="178" t="s">
        <v>0</v>
      </c>
      <c r="B1" s="178"/>
      <c r="C1" s="178"/>
      <c r="D1" s="178"/>
      <c r="E1" s="178"/>
      <c r="F1" s="178"/>
      <c r="G1" s="178"/>
      <c r="H1" s="178"/>
      <c r="I1" s="178"/>
    </row>
    <row r="2" spans="1:12" x14ac:dyDescent="0.2">
      <c r="A2" s="178" t="s">
        <v>1</v>
      </c>
      <c r="B2" s="178"/>
      <c r="C2" s="178"/>
      <c r="D2" s="178"/>
      <c r="E2" s="178"/>
      <c r="F2" s="178"/>
      <c r="G2" s="178"/>
      <c r="H2" s="178"/>
      <c r="I2" s="178"/>
    </row>
    <row r="3" spans="1:12" x14ac:dyDescent="0.2">
      <c r="A3" s="3"/>
      <c r="B3" s="3"/>
      <c r="C3" s="3"/>
      <c r="D3" s="3" t="s">
        <v>105</v>
      </c>
      <c r="E3" s="4"/>
      <c r="F3" s="4"/>
      <c r="G3" s="179" t="s">
        <v>203</v>
      </c>
      <c r="H3" s="179"/>
      <c r="I3" s="179"/>
    </row>
    <row r="4" spans="1:12" ht="8.25" customHeight="1" x14ac:dyDescent="0.2">
      <c r="A4" s="5"/>
      <c r="B4" s="5"/>
      <c r="C4" s="5"/>
      <c r="D4" s="5"/>
      <c r="E4" s="6"/>
      <c r="F4" s="6"/>
      <c r="G4" s="7"/>
    </row>
    <row r="5" spans="1:12" s="176" customFormat="1" ht="18.75" customHeight="1" x14ac:dyDescent="0.2">
      <c r="A5" s="180" t="s">
        <v>3</v>
      </c>
      <c r="B5" s="181"/>
      <c r="C5" s="181"/>
      <c r="D5" s="182"/>
      <c r="E5" s="186" t="s">
        <v>4</v>
      </c>
      <c r="F5" s="187"/>
      <c r="G5" s="188" t="s">
        <v>5</v>
      </c>
      <c r="H5" s="189" t="s">
        <v>204</v>
      </c>
      <c r="I5" s="191" t="s">
        <v>205</v>
      </c>
      <c r="J5" s="10"/>
    </row>
    <row r="6" spans="1:12" s="176" customFormat="1" x14ac:dyDescent="0.2">
      <c r="A6" s="183"/>
      <c r="B6" s="184"/>
      <c r="C6" s="184"/>
      <c r="D6" s="185"/>
      <c r="E6" s="177" t="s">
        <v>8</v>
      </c>
      <c r="F6" s="177" t="s">
        <v>9</v>
      </c>
      <c r="G6" s="188"/>
      <c r="H6" s="190"/>
      <c r="I6" s="192"/>
      <c r="J6" s="10"/>
    </row>
    <row r="7" spans="1:12" s="21" customFormat="1" x14ac:dyDescent="0.2">
      <c r="A7" s="13" t="s">
        <v>10</v>
      </c>
      <c r="B7" s="14"/>
      <c r="C7" s="14"/>
      <c r="D7" s="15"/>
      <c r="E7" s="16">
        <f>E8</f>
        <v>0</v>
      </c>
      <c r="F7" s="16">
        <f t="shared" ref="F7:G7" si="0">F8</f>
        <v>52000000</v>
      </c>
      <c r="G7" s="16">
        <f t="shared" si="0"/>
        <v>52000000</v>
      </c>
      <c r="H7" s="16"/>
      <c r="I7" s="17"/>
      <c r="J7" s="18"/>
      <c r="K7" s="19"/>
      <c r="L7" s="20"/>
    </row>
    <row r="8" spans="1:12" s="26" customFormat="1" x14ac:dyDescent="0.2">
      <c r="A8" s="194" t="s">
        <v>11</v>
      </c>
      <c r="B8" s="194"/>
      <c r="C8" s="194"/>
      <c r="D8" s="194"/>
      <c r="E8" s="22">
        <f>E9</f>
        <v>0</v>
      </c>
      <c r="F8" s="22">
        <f t="shared" ref="F8:G8" si="1">F9</f>
        <v>52000000</v>
      </c>
      <c r="G8" s="22">
        <f t="shared" si="1"/>
        <v>52000000</v>
      </c>
      <c r="H8" s="23"/>
      <c r="I8" s="24"/>
      <c r="J8" s="20"/>
      <c r="K8" s="25"/>
      <c r="L8" s="20"/>
    </row>
    <row r="9" spans="1:12" s="26" customFormat="1" x14ac:dyDescent="0.2">
      <c r="A9" s="66"/>
      <c r="B9" s="199" t="s">
        <v>101</v>
      </c>
      <c r="C9" s="199"/>
      <c r="D9" s="199"/>
      <c r="E9" s="28">
        <f>E10</f>
        <v>0</v>
      </c>
      <c r="F9" s="28">
        <f t="shared" ref="F9:G9" si="2">F10</f>
        <v>52000000</v>
      </c>
      <c r="G9" s="28">
        <f t="shared" si="2"/>
        <v>52000000</v>
      </c>
      <c r="H9" s="72"/>
      <c r="I9" s="30"/>
      <c r="J9" s="20"/>
      <c r="K9" s="25"/>
      <c r="L9" s="20"/>
    </row>
    <row r="10" spans="1:12" s="26" customFormat="1" ht="20.25" customHeight="1" x14ac:dyDescent="0.2">
      <c r="A10" s="60"/>
      <c r="B10" s="61"/>
      <c r="C10" s="197" t="s">
        <v>103</v>
      </c>
      <c r="D10" s="213"/>
      <c r="E10" s="34">
        <f>SUM(E11:E15)</f>
        <v>0</v>
      </c>
      <c r="F10" s="34">
        <f>SUM(F11:F15)</f>
        <v>52000000</v>
      </c>
      <c r="G10" s="35">
        <f>SUM(G11:G15)</f>
        <v>52000000</v>
      </c>
      <c r="H10" s="35"/>
      <c r="I10" s="37"/>
      <c r="J10" s="20"/>
      <c r="K10" s="25"/>
      <c r="L10" s="20"/>
    </row>
    <row r="11" spans="1:12" ht="37.5" x14ac:dyDescent="0.2">
      <c r="A11" s="111"/>
      <c r="B11" s="112"/>
      <c r="C11" s="112"/>
      <c r="D11" s="51" t="s">
        <v>104</v>
      </c>
      <c r="E11" s="53">
        <v>0</v>
      </c>
      <c r="F11" s="53">
        <v>10000000</v>
      </c>
      <c r="G11" s="43">
        <v>10000000</v>
      </c>
      <c r="H11" s="44"/>
      <c r="I11" s="54"/>
      <c r="J11" s="20"/>
      <c r="K11" s="25"/>
      <c r="L11" s="20"/>
    </row>
    <row r="12" spans="1:12" ht="37.5" x14ac:dyDescent="0.2">
      <c r="A12" s="113"/>
      <c r="B12" s="5"/>
      <c r="C12" s="5"/>
      <c r="D12" s="87" t="s">
        <v>106</v>
      </c>
      <c r="E12" s="42">
        <v>0</v>
      </c>
      <c r="F12" s="42">
        <v>12000000</v>
      </c>
      <c r="G12" s="43">
        <v>12000000</v>
      </c>
      <c r="H12" s="44"/>
      <c r="I12" s="45"/>
      <c r="J12" s="20"/>
      <c r="K12" s="25"/>
      <c r="L12" s="20"/>
    </row>
    <row r="13" spans="1:12" ht="37.5" x14ac:dyDescent="0.2">
      <c r="A13" s="111"/>
      <c r="B13" s="112"/>
      <c r="C13" s="112"/>
      <c r="D13" s="51" t="s">
        <v>107</v>
      </c>
      <c r="E13" s="53">
        <v>0</v>
      </c>
      <c r="F13" s="53">
        <v>10000000</v>
      </c>
      <c r="G13" s="43">
        <v>10000000</v>
      </c>
      <c r="H13" s="44"/>
      <c r="I13" s="54"/>
      <c r="J13" s="20"/>
      <c r="K13" s="25"/>
      <c r="L13" s="20"/>
    </row>
    <row r="14" spans="1:12" ht="37.5" x14ac:dyDescent="0.2">
      <c r="A14" s="111"/>
      <c r="B14" s="112"/>
      <c r="C14" s="112"/>
      <c r="D14" s="51" t="s">
        <v>108</v>
      </c>
      <c r="E14" s="42">
        <v>0</v>
      </c>
      <c r="F14" s="42">
        <v>5000000</v>
      </c>
      <c r="G14" s="52">
        <v>5000000</v>
      </c>
      <c r="H14" s="44"/>
      <c r="I14" s="45"/>
      <c r="J14" s="20"/>
      <c r="K14" s="25"/>
      <c r="L14" s="20"/>
    </row>
    <row r="15" spans="1:12" ht="37.5" x14ac:dyDescent="0.2">
      <c r="A15" s="111"/>
      <c r="B15" s="112"/>
      <c r="C15" s="112"/>
      <c r="D15" s="51" t="s">
        <v>109</v>
      </c>
      <c r="E15" s="42">
        <v>0</v>
      </c>
      <c r="F15" s="42">
        <v>15000000</v>
      </c>
      <c r="G15" s="43">
        <v>15000000</v>
      </c>
      <c r="H15" s="44"/>
      <c r="I15" s="45"/>
      <c r="J15" s="20"/>
      <c r="K15" s="25"/>
      <c r="L15" s="20"/>
    </row>
  </sheetData>
  <mergeCells count="11">
    <mergeCell ref="C10:D10"/>
    <mergeCell ref="A8:D8"/>
    <mergeCell ref="B9:D9"/>
    <mergeCell ref="A1:I1"/>
    <mergeCell ref="A2:I2"/>
    <mergeCell ref="G3:I3"/>
    <mergeCell ref="A5:D6"/>
    <mergeCell ref="E5:F5"/>
    <mergeCell ref="G5:G6"/>
    <mergeCell ref="H5:H6"/>
    <mergeCell ref="I5:I6"/>
  </mergeCells>
  <pageMargins left="0.23622047244094491" right="0.11811023622047245" top="0.28011363636363634" bottom="0.24715909090909091" header="9.0624999999999997E-2" footer="0.12357954545454546"/>
  <pageSetup paperSize="9" scale="92" orientation="landscape" horizontalDpi="0" verticalDpi="0" r:id="rId1"/>
  <headerFooter>
    <oddHeader>&amp;R&amp;"TH SarabunPSK,ธรรมดา"&amp;10&amp;A</oddHeader>
    <oddFooter>&amp;C&amp;"TH SarabunPSK,ธรรมดา"&amp;10หน้าที่ &amp;P&amp;R&amp;"TH SarabunPSK,ธรรมดา"&amp;10&amp;Z&amp;F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1"/>
  <sheetViews>
    <sheetView view="pageLayout" topLeftCell="G1" zoomScale="110" zoomScaleNormal="110" zoomScaleSheetLayoutView="120" zoomScalePageLayoutView="110" workbookViewId="0">
      <selection activeCell="J5" sqref="A5:XFD6"/>
    </sheetView>
  </sheetViews>
  <sheetFormatPr defaultRowHeight="18.75" x14ac:dyDescent="0.2"/>
  <cols>
    <col min="1" max="1" width="1.25" style="2" customWidth="1"/>
    <col min="2" max="2" width="1.125" style="2" customWidth="1"/>
    <col min="3" max="3" width="1.625" style="2" customWidth="1"/>
    <col min="4" max="4" width="51.625" style="2" customWidth="1"/>
    <col min="5" max="6" width="11" style="155" bestFit="1" customWidth="1"/>
    <col min="7" max="7" width="11.875" style="8" customWidth="1"/>
    <col min="8" max="8" width="21" style="8" customWidth="1"/>
    <col min="9" max="9" width="30.375" style="9" customWidth="1"/>
    <col min="10" max="10" width="14.5" style="1" customWidth="1"/>
    <col min="11" max="11" width="10.125" style="2" bestFit="1" customWidth="1"/>
    <col min="12" max="16384" width="9" style="2"/>
  </cols>
  <sheetData>
    <row r="1" spans="1:12" x14ac:dyDescent="0.2">
      <c r="A1" s="178" t="s">
        <v>0</v>
      </c>
      <c r="B1" s="178"/>
      <c r="C1" s="178"/>
      <c r="D1" s="178"/>
      <c r="E1" s="178"/>
      <c r="F1" s="178"/>
      <c r="G1" s="178"/>
      <c r="H1" s="178"/>
      <c r="I1" s="178"/>
    </row>
    <row r="2" spans="1:12" x14ac:dyDescent="0.2">
      <c r="A2" s="178" t="s">
        <v>1</v>
      </c>
      <c r="B2" s="178"/>
      <c r="C2" s="178"/>
      <c r="D2" s="178"/>
      <c r="E2" s="178"/>
      <c r="F2" s="178"/>
      <c r="G2" s="178"/>
      <c r="H2" s="178"/>
      <c r="I2" s="178"/>
    </row>
    <row r="3" spans="1:12" x14ac:dyDescent="0.2">
      <c r="A3" s="3"/>
      <c r="B3" s="3"/>
      <c r="C3" s="3"/>
      <c r="D3" s="3" t="s">
        <v>209</v>
      </c>
      <c r="E3" s="4"/>
      <c r="F3" s="4"/>
      <c r="G3" s="179" t="s">
        <v>203</v>
      </c>
      <c r="H3" s="179"/>
      <c r="I3" s="179"/>
    </row>
    <row r="4" spans="1:12" ht="8.25" customHeight="1" x14ac:dyDescent="0.2">
      <c r="A4" s="5"/>
      <c r="B4" s="5"/>
      <c r="C4" s="5"/>
      <c r="D4" s="5"/>
      <c r="E4" s="6"/>
      <c r="F4" s="6"/>
      <c r="G4" s="7"/>
    </row>
    <row r="5" spans="1:12" s="176" customFormat="1" x14ac:dyDescent="0.2">
      <c r="A5" s="180" t="s">
        <v>3</v>
      </c>
      <c r="B5" s="181"/>
      <c r="C5" s="181"/>
      <c r="D5" s="182"/>
      <c r="E5" s="186" t="s">
        <v>4</v>
      </c>
      <c r="F5" s="187"/>
      <c r="G5" s="188" t="s">
        <v>5</v>
      </c>
      <c r="H5" s="189" t="s">
        <v>204</v>
      </c>
      <c r="I5" s="191" t="s">
        <v>205</v>
      </c>
      <c r="J5" s="10"/>
    </row>
    <row r="6" spans="1:12" s="176" customFormat="1" x14ac:dyDescent="0.2">
      <c r="A6" s="183"/>
      <c r="B6" s="184"/>
      <c r="C6" s="184"/>
      <c r="D6" s="185"/>
      <c r="E6" s="177" t="s">
        <v>8</v>
      </c>
      <c r="F6" s="177" t="s">
        <v>9</v>
      </c>
      <c r="G6" s="188"/>
      <c r="H6" s="190"/>
      <c r="I6" s="192"/>
      <c r="J6" s="10"/>
    </row>
    <row r="7" spans="1:12" s="21" customFormat="1" x14ac:dyDescent="0.2">
      <c r="A7" s="13" t="s">
        <v>10</v>
      </c>
      <c r="B7" s="14"/>
      <c r="C7" s="14"/>
      <c r="D7" s="15"/>
      <c r="E7" s="16">
        <f>E8</f>
        <v>871200</v>
      </c>
      <c r="F7" s="16">
        <f t="shared" ref="F7:G7" si="0">F8</f>
        <v>0</v>
      </c>
      <c r="G7" s="16">
        <f t="shared" si="0"/>
        <v>871200</v>
      </c>
      <c r="H7" s="16"/>
      <c r="I7" s="17"/>
      <c r="J7" s="18"/>
      <c r="K7" s="19"/>
      <c r="L7" s="20"/>
    </row>
    <row r="8" spans="1:12" s="26" customFormat="1" x14ac:dyDescent="0.2">
      <c r="A8" s="194" t="s">
        <v>11</v>
      </c>
      <c r="B8" s="194"/>
      <c r="C8" s="194"/>
      <c r="D8" s="194"/>
      <c r="E8" s="22">
        <f>E9</f>
        <v>871200</v>
      </c>
      <c r="F8" s="22">
        <f t="shared" ref="F8:G8" si="1">F9</f>
        <v>0</v>
      </c>
      <c r="G8" s="22">
        <f t="shared" si="1"/>
        <v>871200</v>
      </c>
      <c r="H8" s="23"/>
      <c r="I8" s="24"/>
      <c r="J8" s="20"/>
      <c r="K8" s="25"/>
      <c r="L8" s="20"/>
    </row>
    <row r="9" spans="1:12" s="26" customFormat="1" x14ac:dyDescent="0.2">
      <c r="A9" s="31"/>
      <c r="B9" s="195" t="s">
        <v>13</v>
      </c>
      <c r="C9" s="195"/>
      <c r="D9" s="195"/>
      <c r="E9" s="28">
        <f>E10</f>
        <v>871200</v>
      </c>
      <c r="F9" s="28">
        <f t="shared" ref="F9:G9" si="2">F10</f>
        <v>0</v>
      </c>
      <c r="G9" s="28">
        <f t="shared" si="2"/>
        <v>871200</v>
      </c>
      <c r="H9" s="29"/>
      <c r="I9" s="30"/>
      <c r="J9" s="20"/>
      <c r="K9" s="25"/>
      <c r="L9" s="20"/>
    </row>
    <row r="10" spans="1:12" s="26" customFormat="1" x14ac:dyDescent="0.2">
      <c r="A10" s="32"/>
      <c r="B10" s="33"/>
      <c r="C10" s="196" t="s">
        <v>14</v>
      </c>
      <c r="D10" s="196"/>
      <c r="E10" s="34">
        <f>E11</f>
        <v>871200</v>
      </c>
      <c r="F10" s="34">
        <f t="shared" ref="F10:G10" si="3">F11</f>
        <v>0</v>
      </c>
      <c r="G10" s="34">
        <f t="shared" si="3"/>
        <v>871200</v>
      </c>
      <c r="H10" s="36"/>
      <c r="I10" s="37"/>
      <c r="J10" s="20"/>
      <c r="K10" s="25"/>
      <c r="L10" s="20"/>
    </row>
    <row r="11" spans="1:12" s="26" customFormat="1" ht="37.5" x14ac:dyDescent="0.2">
      <c r="A11" s="46"/>
      <c r="B11" s="47"/>
      <c r="C11" s="47"/>
      <c r="D11" s="48" t="s">
        <v>17</v>
      </c>
      <c r="E11" s="42">
        <v>871200</v>
      </c>
      <c r="F11" s="42">
        <v>0</v>
      </c>
      <c r="G11" s="49">
        <v>871200</v>
      </c>
      <c r="H11" s="44"/>
      <c r="I11" s="45"/>
      <c r="J11" s="20"/>
      <c r="K11" s="25"/>
      <c r="L11" s="20"/>
    </row>
  </sheetData>
  <mergeCells count="11">
    <mergeCell ref="A8:D8"/>
    <mergeCell ref="B9:D9"/>
    <mergeCell ref="C10:D10"/>
    <mergeCell ref="A1:I1"/>
    <mergeCell ref="A2:I2"/>
    <mergeCell ref="G3:I3"/>
    <mergeCell ref="A5:D6"/>
    <mergeCell ref="E5:F5"/>
    <mergeCell ref="G5:G6"/>
    <mergeCell ref="H5:H6"/>
    <mergeCell ref="I5:I6"/>
  </mergeCells>
  <pageMargins left="0.23622047244094491" right="0.11811023622047245" top="0.28011363636363634" bottom="0.24715909090909091" header="9.0624999999999997E-2" footer="0.12357954545454546"/>
  <pageSetup paperSize="9" scale="95" orientation="landscape" horizontalDpi="0" verticalDpi="0" r:id="rId1"/>
  <headerFooter>
    <oddHeader>&amp;R&amp;"TH SarabunPSK,ธรรมดา"&amp;10&amp;A</oddHeader>
    <oddFooter>&amp;C&amp;"TH SarabunPSK,ธรรมดา"&amp;10หน้าที่ &amp;P&amp;R&amp;"TH SarabunPSK,ธรรมดา"&amp;10&amp;Z&amp;F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3"/>
  <sheetViews>
    <sheetView view="pageBreakPreview" zoomScale="120" zoomScaleNormal="110" zoomScaleSheetLayoutView="120" zoomScalePageLayoutView="110" workbookViewId="0">
      <selection activeCell="C12" sqref="C12:D12"/>
    </sheetView>
  </sheetViews>
  <sheetFormatPr defaultRowHeight="18.75" x14ac:dyDescent="0.2"/>
  <cols>
    <col min="1" max="1" width="1.25" style="2" customWidth="1"/>
    <col min="2" max="2" width="1.125" style="2" customWidth="1"/>
    <col min="3" max="3" width="1.625" style="2" customWidth="1"/>
    <col min="4" max="4" width="51.625" style="2" customWidth="1"/>
    <col min="5" max="6" width="11" style="155" bestFit="1" customWidth="1"/>
    <col min="7" max="7" width="11.875" style="8" customWidth="1"/>
    <col min="8" max="8" width="23.25" style="8" customWidth="1"/>
    <col min="9" max="9" width="34.625" style="9" customWidth="1"/>
    <col min="10" max="10" width="14.5" style="1" customWidth="1"/>
    <col min="11" max="11" width="10.125" style="2" bestFit="1" customWidth="1"/>
    <col min="12" max="16384" width="9" style="2"/>
  </cols>
  <sheetData>
    <row r="1" spans="1:12" x14ac:dyDescent="0.2">
      <c r="A1" s="178" t="s">
        <v>0</v>
      </c>
      <c r="B1" s="178"/>
      <c r="C1" s="178"/>
      <c r="D1" s="178"/>
      <c r="E1" s="178"/>
      <c r="F1" s="178"/>
      <c r="G1" s="178"/>
      <c r="H1" s="178"/>
      <c r="I1" s="178"/>
    </row>
    <row r="2" spans="1:12" x14ac:dyDescent="0.2">
      <c r="A2" s="178" t="s">
        <v>1</v>
      </c>
      <c r="B2" s="178"/>
      <c r="C2" s="178"/>
      <c r="D2" s="178"/>
      <c r="E2" s="178"/>
      <c r="F2" s="178"/>
      <c r="G2" s="178"/>
      <c r="H2" s="178"/>
      <c r="I2" s="178"/>
    </row>
    <row r="3" spans="1:12" x14ac:dyDescent="0.2">
      <c r="A3" s="3"/>
      <c r="B3" s="3"/>
      <c r="C3" s="3"/>
      <c r="D3" s="3" t="s">
        <v>221</v>
      </c>
      <c r="E3" s="4"/>
      <c r="F3" s="4"/>
      <c r="G3" s="179" t="s">
        <v>203</v>
      </c>
      <c r="H3" s="179"/>
      <c r="I3" s="179"/>
    </row>
    <row r="4" spans="1:12" ht="8.25" customHeight="1" x14ac:dyDescent="0.2">
      <c r="A4" s="5"/>
      <c r="B4" s="5"/>
      <c r="C4" s="5"/>
      <c r="D4" s="5"/>
      <c r="E4" s="6"/>
      <c r="F4" s="6"/>
      <c r="G4" s="7"/>
    </row>
    <row r="5" spans="1:12" s="176" customFormat="1" ht="18.75" customHeight="1" x14ac:dyDescent="0.2">
      <c r="A5" s="180" t="s">
        <v>3</v>
      </c>
      <c r="B5" s="181"/>
      <c r="C5" s="181"/>
      <c r="D5" s="182"/>
      <c r="E5" s="186" t="s">
        <v>4</v>
      </c>
      <c r="F5" s="187"/>
      <c r="G5" s="188" t="s">
        <v>5</v>
      </c>
      <c r="H5" s="189" t="s">
        <v>204</v>
      </c>
      <c r="I5" s="191" t="s">
        <v>205</v>
      </c>
      <c r="J5" s="10"/>
    </row>
    <row r="6" spans="1:12" s="176" customFormat="1" x14ac:dyDescent="0.2">
      <c r="A6" s="183"/>
      <c r="B6" s="184"/>
      <c r="C6" s="184"/>
      <c r="D6" s="185"/>
      <c r="E6" s="177" t="s">
        <v>8</v>
      </c>
      <c r="F6" s="177" t="s">
        <v>9</v>
      </c>
      <c r="G6" s="188"/>
      <c r="H6" s="190"/>
      <c r="I6" s="192"/>
      <c r="J6" s="10"/>
    </row>
    <row r="7" spans="1:12" s="21" customFormat="1" x14ac:dyDescent="0.2">
      <c r="A7" s="13" t="s">
        <v>10</v>
      </c>
      <c r="B7" s="14"/>
      <c r="C7" s="14"/>
      <c r="D7" s="15"/>
      <c r="E7" s="16">
        <f>E8</f>
        <v>1400000</v>
      </c>
      <c r="F7" s="16">
        <f t="shared" ref="F7:G7" si="0">F8</f>
        <v>3600000</v>
      </c>
      <c r="G7" s="16">
        <f t="shared" si="0"/>
        <v>5000000</v>
      </c>
      <c r="H7" s="16"/>
      <c r="I7" s="17"/>
      <c r="J7" s="18"/>
      <c r="K7" s="19"/>
      <c r="L7" s="20"/>
    </row>
    <row r="8" spans="1:12" s="26" customFormat="1" x14ac:dyDescent="0.2">
      <c r="A8" s="194" t="s">
        <v>11</v>
      </c>
      <c r="B8" s="194"/>
      <c r="C8" s="194"/>
      <c r="D8" s="194"/>
      <c r="E8" s="22">
        <f>E9</f>
        <v>1400000</v>
      </c>
      <c r="F8" s="22">
        <f t="shared" ref="F8:G8" si="1">F9</f>
        <v>3600000</v>
      </c>
      <c r="G8" s="22">
        <f t="shared" si="1"/>
        <v>5000000</v>
      </c>
      <c r="H8" s="23"/>
      <c r="I8" s="24"/>
      <c r="J8" s="20"/>
      <c r="K8" s="25"/>
      <c r="L8" s="20"/>
    </row>
    <row r="9" spans="1:12" s="26" customFormat="1" x14ac:dyDescent="0.2">
      <c r="A9" s="66"/>
      <c r="B9" s="199" t="s">
        <v>111</v>
      </c>
      <c r="C9" s="199"/>
      <c r="D9" s="199"/>
      <c r="E9" s="28">
        <f>E10+E12</f>
        <v>1400000</v>
      </c>
      <c r="F9" s="28">
        <f t="shared" ref="F9:G9" si="2">F10+F12</f>
        <v>3600000</v>
      </c>
      <c r="G9" s="28">
        <f t="shared" si="2"/>
        <v>5000000</v>
      </c>
      <c r="H9" s="72"/>
      <c r="I9" s="30"/>
      <c r="J9" s="20"/>
      <c r="K9" s="25"/>
      <c r="L9" s="20"/>
    </row>
    <row r="10" spans="1:12" s="26" customFormat="1" x14ac:dyDescent="0.2">
      <c r="A10" s="32"/>
      <c r="B10" s="33"/>
      <c r="C10" s="196" t="s">
        <v>112</v>
      </c>
      <c r="D10" s="196"/>
      <c r="E10" s="62">
        <f>E11</f>
        <v>1000000</v>
      </c>
      <c r="F10" s="62">
        <f>F11</f>
        <v>0</v>
      </c>
      <c r="G10" s="35">
        <f>G11</f>
        <v>1000000</v>
      </c>
      <c r="H10" s="35"/>
      <c r="I10" s="37"/>
      <c r="J10" s="20"/>
      <c r="K10" s="25"/>
      <c r="L10" s="20"/>
    </row>
    <row r="11" spans="1:12" s="81" customFormat="1" x14ac:dyDescent="0.2">
      <c r="A11" s="77"/>
      <c r="B11" s="78"/>
      <c r="C11" s="79"/>
      <c r="D11" s="51" t="s">
        <v>113</v>
      </c>
      <c r="E11" s="42">
        <v>1000000</v>
      </c>
      <c r="F11" s="42">
        <v>0</v>
      </c>
      <c r="G11" s="63">
        <v>1000000</v>
      </c>
      <c r="H11" s="44"/>
      <c r="I11" s="45"/>
      <c r="J11" s="20"/>
      <c r="K11" s="25"/>
      <c r="L11" s="20"/>
    </row>
    <row r="12" spans="1:12" s="26" customFormat="1" x14ac:dyDescent="0.2">
      <c r="A12" s="60"/>
      <c r="B12" s="61"/>
      <c r="C12" s="198" t="s">
        <v>115</v>
      </c>
      <c r="D12" s="198"/>
      <c r="E12" s="34">
        <f>E13</f>
        <v>400000</v>
      </c>
      <c r="F12" s="34">
        <f t="shared" ref="F12:G12" si="3">F13</f>
        <v>3600000</v>
      </c>
      <c r="G12" s="34">
        <f t="shared" si="3"/>
        <v>4000000</v>
      </c>
      <c r="H12" s="35"/>
      <c r="I12" s="37"/>
      <c r="J12" s="20"/>
      <c r="K12" s="25"/>
      <c r="L12" s="20"/>
    </row>
    <row r="13" spans="1:12" s="81" customFormat="1" x14ac:dyDescent="0.2">
      <c r="A13" s="82"/>
      <c r="B13" s="83"/>
      <c r="C13" s="84"/>
      <c r="D13" s="51" t="s">
        <v>116</v>
      </c>
      <c r="E13" s="114">
        <v>400000</v>
      </c>
      <c r="F13" s="114">
        <v>3600000</v>
      </c>
      <c r="G13" s="115">
        <v>4000000</v>
      </c>
      <c r="H13" s="44"/>
      <c r="I13" s="54"/>
      <c r="J13" s="20"/>
      <c r="K13" s="25"/>
      <c r="L13" s="20"/>
    </row>
  </sheetData>
  <mergeCells count="12">
    <mergeCell ref="C10:D10"/>
    <mergeCell ref="C12:D12"/>
    <mergeCell ref="A8:D8"/>
    <mergeCell ref="B9:D9"/>
    <mergeCell ref="A1:I1"/>
    <mergeCell ref="A2:I2"/>
    <mergeCell ref="G3:I3"/>
    <mergeCell ref="A5:D6"/>
    <mergeCell ref="E5:F5"/>
    <mergeCell ref="G5:G6"/>
    <mergeCell ref="H5:H6"/>
    <mergeCell ref="I5:I6"/>
  </mergeCells>
  <pageMargins left="0.23622047244094491" right="0.11811023622047245" top="0.28011363636363634" bottom="0.24715909090909091" header="9.0624999999999997E-2" footer="0.12357954545454546"/>
  <pageSetup paperSize="9" scale="92" orientation="landscape" horizontalDpi="0" verticalDpi="0" r:id="rId1"/>
  <headerFooter>
    <oddHeader>&amp;R&amp;"TH SarabunPSK,ธรรมดา"&amp;10&amp;A</oddHeader>
    <oddFooter>&amp;C&amp;"TH SarabunPSK,ธรรมดา"&amp;10หน้าที่ &amp;P&amp;R&amp;"TH SarabunPSK,ธรรมดา"&amp;10&amp;Z&amp;F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1"/>
  <sheetViews>
    <sheetView topLeftCell="A3" zoomScale="110" zoomScaleNormal="110" zoomScaleSheetLayoutView="120" zoomScalePageLayoutView="110" workbookViewId="0">
      <selection activeCell="I16" sqref="I16"/>
    </sheetView>
  </sheetViews>
  <sheetFormatPr defaultRowHeight="18.75" x14ac:dyDescent="0.2"/>
  <cols>
    <col min="1" max="1" width="1.25" style="2" customWidth="1"/>
    <col min="2" max="2" width="1.125" style="2" customWidth="1"/>
    <col min="3" max="3" width="1.625" style="2" customWidth="1"/>
    <col min="4" max="4" width="51.625" style="2" customWidth="1"/>
    <col min="5" max="6" width="11" style="155" bestFit="1" customWidth="1"/>
    <col min="7" max="7" width="11.875" style="8" customWidth="1"/>
    <col min="8" max="8" width="23.25" style="8" customWidth="1"/>
    <col min="9" max="9" width="34.625" style="9" customWidth="1"/>
    <col min="10" max="10" width="14.5" style="1" customWidth="1"/>
    <col min="11" max="11" width="10.125" style="2" bestFit="1" customWidth="1"/>
    <col min="12" max="16384" width="9" style="2"/>
  </cols>
  <sheetData>
    <row r="1" spans="1:12" x14ac:dyDescent="0.2">
      <c r="A1" s="178" t="s">
        <v>0</v>
      </c>
      <c r="B1" s="178"/>
      <c r="C1" s="178"/>
      <c r="D1" s="178"/>
      <c r="E1" s="178"/>
      <c r="F1" s="178"/>
      <c r="G1" s="178"/>
      <c r="H1" s="178"/>
      <c r="I1" s="178"/>
    </row>
    <row r="2" spans="1:12" x14ac:dyDescent="0.2">
      <c r="A2" s="178" t="s">
        <v>1</v>
      </c>
      <c r="B2" s="178"/>
      <c r="C2" s="178"/>
      <c r="D2" s="178"/>
      <c r="E2" s="178"/>
      <c r="F2" s="178"/>
      <c r="G2" s="178"/>
      <c r="H2" s="178"/>
      <c r="I2" s="178"/>
    </row>
    <row r="3" spans="1:12" x14ac:dyDescent="0.2">
      <c r="A3" s="3"/>
      <c r="B3" s="3"/>
      <c r="C3" s="3"/>
      <c r="D3" s="3" t="s">
        <v>222</v>
      </c>
      <c r="E3" s="4"/>
      <c r="F3" s="4"/>
      <c r="G3" s="179" t="s">
        <v>203</v>
      </c>
      <c r="H3" s="179"/>
      <c r="I3" s="179"/>
    </row>
    <row r="4" spans="1:12" ht="8.25" customHeight="1" x14ac:dyDescent="0.2">
      <c r="A4" s="5"/>
      <c r="B4" s="5"/>
      <c r="C4" s="5"/>
      <c r="D4" s="5"/>
      <c r="E4" s="6"/>
      <c r="F4" s="6"/>
      <c r="G4" s="7"/>
    </row>
    <row r="5" spans="1:12" s="176" customFormat="1" ht="18.75" customHeight="1" x14ac:dyDescent="0.2">
      <c r="A5" s="180" t="s">
        <v>3</v>
      </c>
      <c r="B5" s="181"/>
      <c r="C5" s="181"/>
      <c r="D5" s="182"/>
      <c r="E5" s="186" t="s">
        <v>4</v>
      </c>
      <c r="F5" s="187"/>
      <c r="G5" s="188" t="s">
        <v>5</v>
      </c>
      <c r="H5" s="189" t="s">
        <v>204</v>
      </c>
      <c r="I5" s="191" t="s">
        <v>205</v>
      </c>
      <c r="J5" s="10"/>
    </row>
    <row r="6" spans="1:12" s="176" customFormat="1" x14ac:dyDescent="0.2">
      <c r="A6" s="183"/>
      <c r="B6" s="184"/>
      <c r="C6" s="184"/>
      <c r="D6" s="185"/>
      <c r="E6" s="177" t="s">
        <v>8</v>
      </c>
      <c r="F6" s="177" t="s">
        <v>9</v>
      </c>
      <c r="G6" s="188"/>
      <c r="H6" s="190"/>
      <c r="I6" s="192"/>
      <c r="J6" s="10"/>
    </row>
    <row r="7" spans="1:12" s="21" customFormat="1" x14ac:dyDescent="0.2">
      <c r="A7" s="13" t="s">
        <v>10</v>
      </c>
      <c r="B7" s="14"/>
      <c r="C7" s="14"/>
      <c r="D7" s="15"/>
      <c r="E7" s="16">
        <f>E8</f>
        <v>0</v>
      </c>
      <c r="F7" s="16">
        <f t="shared" ref="F7:G7" si="0">F8</f>
        <v>2200000</v>
      </c>
      <c r="G7" s="16">
        <f t="shared" si="0"/>
        <v>2200000</v>
      </c>
      <c r="H7" s="16"/>
      <c r="I7" s="17"/>
      <c r="J7" s="18"/>
      <c r="K7" s="19"/>
      <c r="L7" s="20"/>
    </row>
    <row r="8" spans="1:12" s="26" customFormat="1" x14ac:dyDescent="0.2">
      <c r="A8" s="194" t="s">
        <v>11</v>
      </c>
      <c r="B8" s="194"/>
      <c r="C8" s="194"/>
      <c r="D8" s="194"/>
      <c r="E8" s="22">
        <f>E9</f>
        <v>0</v>
      </c>
      <c r="F8" s="22">
        <f t="shared" ref="F8:G8" si="1">F9</f>
        <v>2200000</v>
      </c>
      <c r="G8" s="22">
        <f t="shared" si="1"/>
        <v>2200000</v>
      </c>
      <c r="H8" s="23"/>
      <c r="I8" s="24"/>
      <c r="J8" s="20"/>
      <c r="K8" s="25"/>
      <c r="L8" s="20"/>
    </row>
    <row r="9" spans="1:12" s="26" customFormat="1" x14ac:dyDescent="0.2">
      <c r="A9" s="66"/>
      <c r="B9" s="199" t="s">
        <v>111</v>
      </c>
      <c r="C9" s="199"/>
      <c r="D9" s="199"/>
      <c r="E9" s="28">
        <f>E10</f>
        <v>0</v>
      </c>
      <c r="F9" s="28">
        <f t="shared" ref="F9:G9" si="2">F10</f>
        <v>2200000</v>
      </c>
      <c r="G9" s="28">
        <f t="shared" si="2"/>
        <v>2200000</v>
      </c>
      <c r="H9" s="72"/>
      <c r="I9" s="30"/>
      <c r="J9" s="20"/>
      <c r="K9" s="25"/>
      <c r="L9" s="20"/>
    </row>
    <row r="10" spans="1:12" s="26" customFormat="1" x14ac:dyDescent="0.2">
      <c r="A10" s="60"/>
      <c r="B10" s="61"/>
      <c r="C10" s="198" t="s">
        <v>118</v>
      </c>
      <c r="D10" s="198"/>
      <c r="E10" s="34">
        <f>E11</f>
        <v>0</v>
      </c>
      <c r="F10" s="34">
        <f t="shared" ref="F10:G10" si="3">F11</f>
        <v>2200000</v>
      </c>
      <c r="G10" s="34">
        <f t="shared" si="3"/>
        <v>2200000</v>
      </c>
      <c r="H10" s="35"/>
      <c r="I10" s="37"/>
      <c r="J10" s="20"/>
      <c r="K10" s="25"/>
      <c r="L10" s="20"/>
    </row>
    <row r="11" spans="1:12" s="26" customFormat="1" x14ac:dyDescent="0.2">
      <c r="A11" s="38"/>
      <c r="B11" s="39"/>
      <c r="C11" s="39"/>
      <c r="D11" s="51" t="s">
        <v>119</v>
      </c>
      <c r="E11" s="118">
        <v>0</v>
      </c>
      <c r="F11" s="118">
        <v>2200000</v>
      </c>
      <c r="G11" s="49">
        <v>2200000</v>
      </c>
      <c r="H11" s="44"/>
      <c r="I11" s="45"/>
      <c r="J11" s="20"/>
      <c r="K11" s="25"/>
      <c r="L11" s="20"/>
    </row>
  </sheetData>
  <mergeCells count="11">
    <mergeCell ref="C10:D10"/>
    <mergeCell ref="A8:D8"/>
    <mergeCell ref="B9:D9"/>
    <mergeCell ref="A1:I1"/>
    <mergeCell ref="A2:I2"/>
    <mergeCell ref="G3:I3"/>
    <mergeCell ref="A5:D6"/>
    <mergeCell ref="E5:F5"/>
    <mergeCell ref="G5:G6"/>
    <mergeCell ref="H5:H6"/>
    <mergeCell ref="I5:I6"/>
  </mergeCells>
  <pageMargins left="0.23622047244094491" right="0.11811023622047245" top="0.28011363636363634" bottom="0.24715909090909091" header="9.0624999999999997E-2" footer="0.12357954545454546"/>
  <pageSetup paperSize="9" scale="92" orientation="landscape" horizontalDpi="0" verticalDpi="0" r:id="rId1"/>
  <headerFooter>
    <oddHeader>&amp;R&amp;"TH SarabunPSK,ธรรมดา"&amp;10&amp;A</oddHeader>
    <oddFooter>&amp;C&amp;"TH SarabunPSK,ธรรมดา"&amp;10หน้าที่ &amp;P&amp;R&amp;"TH SarabunPSK,ธรรมดา"&amp;10&amp;Z&amp;F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5"/>
  <sheetViews>
    <sheetView topLeftCell="A4" zoomScale="110" zoomScaleNormal="110" zoomScaleSheetLayoutView="120" zoomScalePageLayoutView="110" workbookViewId="0">
      <selection activeCell="E8" sqref="E8:G8"/>
    </sheetView>
  </sheetViews>
  <sheetFormatPr defaultRowHeight="18.75" x14ac:dyDescent="0.2"/>
  <cols>
    <col min="1" max="1" width="1.25" style="2" customWidth="1"/>
    <col min="2" max="2" width="1.125" style="2" customWidth="1"/>
    <col min="3" max="3" width="1.625" style="2" customWidth="1"/>
    <col min="4" max="4" width="51.625" style="2" customWidth="1"/>
    <col min="5" max="6" width="11" style="155" bestFit="1" customWidth="1"/>
    <col min="7" max="7" width="11.875" style="8" customWidth="1"/>
    <col min="8" max="8" width="23.25" style="8" customWidth="1"/>
    <col min="9" max="9" width="34.625" style="9" customWidth="1"/>
    <col min="10" max="10" width="14.5" style="1" customWidth="1"/>
    <col min="11" max="11" width="10.125" style="2" bestFit="1" customWidth="1"/>
    <col min="12" max="16384" width="9" style="2"/>
  </cols>
  <sheetData>
    <row r="1" spans="1:12" x14ac:dyDescent="0.2">
      <c r="A1" s="178" t="s">
        <v>0</v>
      </c>
      <c r="B1" s="178"/>
      <c r="C1" s="178"/>
      <c r="D1" s="178"/>
      <c r="E1" s="178"/>
      <c r="F1" s="178"/>
      <c r="G1" s="178"/>
      <c r="H1" s="178"/>
      <c r="I1" s="178"/>
    </row>
    <row r="2" spans="1:12" x14ac:dyDescent="0.2">
      <c r="A2" s="178" t="s">
        <v>1</v>
      </c>
      <c r="B2" s="178"/>
      <c r="C2" s="178"/>
      <c r="D2" s="178"/>
      <c r="E2" s="178"/>
      <c r="F2" s="178"/>
      <c r="G2" s="178"/>
      <c r="H2" s="178"/>
      <c r="I2" s="178"/>
    </row>
    <row r="3" spans="1:12" x14ac:dyDescent="0.2">
      <c r="A3" s="3"/>
      <c r="B3" s="3"/>
      <c r="C3" s="3"/>
      <c r="D3" s="3" t="s">
        <v>223</v>
      </c>
      <c r="E3" s="4"/>
      <c r="F3" s="4"/>
      <c r="G3" s="179" t="s">
        <v>203</v>
      </c>
      <c r="H3" s="179"/>
      <c r="I3" s="179"/>
    </row>
    <row r="4" spans="1:12" ht="8.25" customHeight="1" x14ac:dyDescent="0.2">
      <c r="A4" s="5"/>
      <c r="B4" s="5"/>
      <c r="C4" s="5"/>
      <c r="D4" s="5"/>
      <c r="E4" s="6"/>
      <c r="F4" s="6"/>
      <c r="G4" s="7"/>
    </row>
    <row r="5" spans="1:12" s="176" customFormat="1" ht="18.75" customHeight="1" x14ac:dyDescent="0.2">
      <c r="A5" s="180" t="s">
        <v>3</v>
      </c>
      <c r="B5" s="181"/>
      <c r="C5" s="181"/>
      <c r="D5" s="182"/>
      <c r="E5" s="186" t="s">
        <v>4</v>
      </c>
      <c r="F5" s="187"/>
      <c r="G5" s="188" t="s">
        <v>5</v>
      </c>
      <c r="H5" s="189" t="s">
        <v>204</v>
      </c>
      <c r="I5" s="191" t="s">
        <v>205</v>
      </c>
      <c r="J5" s="10"/>
    </row>
    <row r="6" spans="1:12" s="176" customFormat="1" x14ac:dyDescent="0.2">
      <c r="A6" s="183"/>
      <c r="B6" s="184"/>
      <c r="C6" s="184"/>
      <c r="D6" s="185"/>
      <c r="E6" s="177" t="s">
        <v>8</v>
      </c>
      <c r="F6" s="177" t="s">
        <v>9</v>
      </c>
      <c r="G6" s="188"/>
      <c r="H6" s="190"/>
      <c r="I6" s="192"/>
      <c r="J6" s="10"/>
    </row>
    <row r="7" spans="1:12" s="21" customFormat="1" x14ac:dyDescent="0.2">
      <c r="A7" s="13" t="s">
        <v>10</v>
      </c>
      <c r="B7" s="14"/>
      <c r="C7" s="14"/>
      <c r="D7" s="15"/>
      <c r="E7" s="16">
        <f>E8</f>
        <v>3578700</v>
      </c>
      <c r="F7" s="16">
        <f t="shared" ref="F7:G7" si="0">F8</f>
        <v>500000</v>
      </c>
      <c r="G7" s="16">
        <f t="shared" si="0"/>
        <v>4078700</v>
      </c>
      <c r="H7" s="16"/>
      <c r="I7" s="17"/>
      <c r="J7" s="18"/>
      <c r="K7" s="19"/>
      <c r="L7" s="20"/>
    </row>
    <row r="8" spans="1:12" s="26" customFormat="1" x14ac:dyDescent="0.2">
      <c r="A8" s="194" t="s">
        <v>122</v>
      </c>
      <c r="B8" s="194"/>
      <c r="C8" s="194"/>
      <c r="D8" s="210"/>
      <c r="E8" s="22">
        <f>E9+E12</f>
        <v>3578700</v>
      </c>
      <c r="F8" s="22">
        <f t="shared" ref="F8:G8" si="1">F9+F12</f>
        <v>500000</v>
      </c>
      <c r="G8" s="22">
        <f t="shared" si="1"/>
        <v>4078700</v>
      </c>
      <c r="H8" s="121"/>
      <c r="I8" s="24"/>
      <c r="J8" s="20"/>
      <c r="K8" s="25"/>
      <c r="L8" s="20"/>
    </row>
    <row r="9" spans="1:12" s="26" customFormat="1" x14ac:dyDescent="0.2">
      <c r="A9" s="27"/>
      <c r="B9" s="211" t="s">
        <v>127</v>
      </c>
      <c r="C9" s="211"/>
      <c r="D9" s="211"/>
      <c r="E9" s="119">
        <f>E10</f>
        <v>304900</v>
      </c>
      <c r="F9" s="119">
        <f t="shared" ref="F9:G9" si="2">F10</f>
        <v>0</v>
      </c>
      <c r="G9" s="119">
        <f t="shared" si="2"/>
        <v>304900</v>
      </c>
      <c r="H9" s="119"/>
      <c r="I9" s="30"/>
      <c r="J9" s="20"/>
      <c r="K9" s="25"/>
      <c r="L9" s="20"/>
    </row>
    <row r="10" spans="1:12" s="26" customFormat="1" x14ac:dyDescent="0.2">
      <c r="A10" s="60"/>
      <c r="B10" s="61"/>
      <c r="C10" s="196" t="s">
        <v>128</v>
      </c>
      <c r="D10" s="196"/>
      <c r="E10" s="34">
        <f>E11</f>
        <v>304900</v>
      </c>
      <c r="F10" s="34">
        <f>F11</f>
        <v>0</v>
      </c>
      <c r="G10" s="35">
        <f>G11</f>
        <v>304900</v>
      </c>
      <c r="H10" s="35"/>
      <c r="I10" s="37"/>
      <c r="J10" s="20"/>
      <c r="K10" s="25"/>
      <c r="L10" s="20"/>
    </row>
    <row r="11" spans="1:12" s="81" customFormat="1" x14ac:dyDescent="0.2">
      <c r="A11" s="77"/>
      <c r="B11" s="78"/>
      <c r="C11" s="84"/>
      <c r="D11" s="127" t="s">
        <v>129</v>
      </c>
      <c r="E11" s="42">
        <v>304900</v>
      </c>
      <c r="F11" s="42">
        <v>0</v>
      </c>
      <c r="G11" s="128">
        <v>304900</v>
      </c>
      <c r="H11" s="44"/>
      <c r="I11" s="74"/>
      <c r="J11" s="20"/>
      <c r="K11" s="25"/>
      <c r="L11" s="20"/>
    </row>
    <row r="12" spans="1:12" s="26" customFormat="1" x14ac:dyDescent="0.2">
      <c r="A12" s="66"/>
      <c r="B12" s="199" t="s">
        <v>135</v>
      </c>
      <c r="C12" s="199"/>
      <c r="D12" s="199"/>
      <c r="E12" s="28">
        <f>E13</f>
        <v>3273800</v>
      </c>
      <c r="F12" s="28">
        <f>F13</f>
        <v>500000</v>
      </c>
      <c r="G12" s="72">
        <f>G13</f>
        <v>3773800</v>
      </c>
      <c r="H12" s="72"/>
      <c r="I12" s="30"/>
      <c r="J12" s="20"/>
      <c r="K12" s="25"/>
      <c r="L12" s="20"/>
    </row>
    <row r="13" spans="1:12" s="26" customFormat="1" x14ac:dyDescent="0.2">
      <c r="A13" s="32"/>
      <c r="B13" s="33"/>
      <c r="C13" s="196" t="s">
        <v>136</v>
      </c>
      <c r="D13" s="200"/>
      <c r="E13" s="34">
        <f>E14+E15</f>
        <v>3273800</v>
      </c>
      <c r="F13" s="34">
        <f t="shared" ref="F13:G13" si="3">F14+F15</f>
        <v>500000</v>
      </c>
      <c r="G13" s="34">
        <f t="shared" si="3"/>
        <v>3773800</v>
      </c>
      <c r="H13" s="35"/>
      <c r="I13" s="37"/>
      <c r="J13" s="20"/>
      <c r="K13" s="25"/>
      <c r="L13" s="20"/>
    </row>
    <row r="14" spans="1:12" s="26" customFormat="1" ht="37.5" x14ac:dyDescent="0.2">
      <c r="A14" s="38"/>
      <c r="B14" s="39"/>
      <c r="C14" s="39"/>
      <c r="D14" s="51" t="s">
        <v>139</v>
      </c>
      <c r="E14" s="52">
        <f>2571900-500000</f>
        <v>2071900</v>
      </c>
      <c r="F14" s="42">
        <v>500000</v>
      </c>
      <c r="G14" s="52">
        <v>2571900</v>
      </c>
      <c r="H14" s="44"/>
      <c r="I14" s="130"/>
      <c r="J14" s="20"/>
      <c r="K14" s="25"/>
      <c r="L14" s="20"/>
    </row>
    <row r="15" spans="1:12" s="26" customFormat="1" x14ac:dyDescent="0.2">
      <c r="A15" s="46"/>
      <c r="B15" s="47"/>
      <c r="C15" s="47"/>
      <c r="D15" s="73" t="s">
        <v>140</v>
      </c>
      <c r="E15" s="43">
        <v>1201900</v>
      </c>
      <c r="F15" s="42">
        <v>0</v>
      </c>
      <c r="G15" s="43">
        <v>1201900</v>
      </c>
      <c r="H15" s="44"/>
      <c r="I15" s="130"/>
      <c r="J15" s="20"/>
      <c r="K15" s="25"/>
      <c r="L15" s="20"/>
    </row>
  </sheetData>
  <mergeCells count="13">
    <mergeCell ref="C13:D13"/>
    <mergeCell ref="B9:D9"/>
    <mergeCell ref="C10:D10"/>
    <mergeCell ref="B12:D12"/>
    <mergeCell ref="A8:D8"/>
    <mergeCell ref="A1:I1"/>
    <mergeCell ref="A2:I2"/>
    <mergeCell ref="G3:I3"/>
    <mergeCell ref="A5:D6"/>
    <mergeCell ref="E5:F5"/>
    <mergeCell ref="G5:G6"/>
    <mergeCell ref="H5:H6"/>
    <mergeCell ref="I5:I6"/>
  </mergeCells>
  <pageMargins left="0.23622047244094491" right="0.11811023622047245" top="0.28011363636363634" bottom="0.24715909090909091" header="9.0624999999999997E-2" footer="0.12357954545454546"/>
  <pageSetup paperSize="9" scale="92" orientation="landscape" horizontalDpi="0" verticalDpi="0" r:id="rId1"/>
  <headerFooter>
    <oddHeader>&amp;R&amp;"TH SarabunPSK,ธรรมดา"&amp;10&amp;A</oddHeader>
    <oddFooter>&amp;C&amp;"TH SarabunPSK,ธรรมดา"&amp;10หน้าที่ &amp;P&amp;R&amp;"TH SarabunPSK,ธรรมดา"&amp;10&amp;Z&amp;F</oddFooter>
  </headerFooter>
  <ignoredErrors>
    <ignoredError sqref="E8:G8" formula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1"/>
  <sheetViews>
    <sheetView topLeftCell="A3" zoomScale="110" zoomScaleNormal="110" zoomScaleSheetLayoutView="120" zoomScalePageLayoutView="110" workbookViewId="0">
      <selection activeCell="H14" sqref="H14"/>
    </sheetView>
  </sheetViews>
  <sheetFormatPr defaultRowHeight="18.75" x14ac:dyDescent="0.2"/>
  <cols>
    <col min="1" max="1" width="1.25" style="2" customWidth="1"/>
    <col min="2" max="2" width="1.125" style="2" customWidth="1"/>
    <col min="3" max="3" width="1.625" style="2" customWidth="1"/>
    <col min="4" max="4" width="51.625" style="2" customWidth="1"/>
    <col min="5" max="6" width="11" style="155" bestFit="1" customWidth="1"/>
    <col min="7" max="7" width="11.875" style="8" customWidth="1"/>
    <col min="8" max="8" width="23.25" style="8" customWidth="1"/>
    <col min="9" max="9" width="34.625" style="9" customWidth="1"/>
    <col min="10" max="10" width="14.5" style="1" customWidth="1"/>
    <col min="11" max="11" width="10.125" style="2" bestFit="1" customWidth="1"/>
    <col min="12" max="16384" width="9" style="2"/>
  </cols>
  <sheetData>
    <row r="1" spans="1:12" x14ac:dyDescent="0.2">
      <c r="A1" s="178" t="s">
        <v>0</v>
      </c>
      <c r="B1" s="178"/>
      <c r="C1" s="178"/>
      <c r="D1" s="178"/>
      <c r="E1" s="178"/>
      <c r="F1" s="178"/>
      <c r="G1" s="178"/>
      <c r="H1" s="178"/>
      <c r="I1" s="178"/>
    </row>
    <row r="2" spans="1:12" x14ac:dyDescent="0.2">
      <c r="A2" s="178" t="s">
        <v>1</v>
      </c>
      <c r="B2" s="178"/>
      <c r="C2" s="178"/>
      <c r="D2" s="178"/>
      <c r="E2" s="178"/>
      <c r="F2" s="178"/>
      <c r="G2" s="178"/>
      <c r="H2" s="178"/>
      <c r="I2" s="178"/>
    </row>
    <row r="3" spans="1:12" x14ac:dyDescent="0.2">
      <c r="A3" s="3"/>
      <c r="B3" s="3"/>
      <c r="C3" s="3"/>
      <c r="D3" s="3" t="s">
        <v>224</v>
      </c>
      <c r="E3" s="4"/>
      <c r="F3" s="4"/>
      <c r="G3" s="179" t="s">
        <v>203</v>
      </c>
      <c r="H3" s="179"/>
      <c r="I3" s="179"/>
    </row>
    <row r="4" spans="1:12" ht="8.25" customHeight="1" x14ac:dyDescent="0.2">
      <c r="A4" s="5"/>
      <c r="B4" s="5"/>
      <c r="C4" s="5"/>
      <c r="D4" s="5"/>
      <c r="E4" s="6"/>
      <c r="F4" s="6"/>
      <c r="G4" s="7"/>
    </row>
    <row r="5" spans="1:12" s="176" customFormat="1" ht="18.75" customHeight="1" x14ac:dyDescent="0.2">
      <c r="A5" s="180" t="s">
        <v>3</v>
      </c>
      <c r="B5" s="181"/>
      <c r="C5" s="181"/>
      <c r="D5" s="182"/>
      <c r="E5" s="186" t="s">
        <v>4</v>
      </c>
      <c r="F5" s="187"/>
      <c r="G5" s="188" t="s">
        <v>5</v>
      </c>
      <c r="H5" s="189" t="s">
        <v>204</v>
      </c>
      <c r="I5" s="191" t="s">
        <v>205</v>
      </c>
      <c r="J5" s="10"/>
    </row>
    <row r="6" spans="1:12" s="176" customFormat="1" x14ac:dyDescent="0.2">
      <c r="A6" s="183"/>
      <c r="B6" s="184"/>
      <c r="C6" s="184"/>
      <c r="D6" s="185"/>
      <c r="E6" s="177" t="s">
        <v>8</v>
      </c>
      <c r="F6" s="177" t="s">
        <v>9</v>
      </c>
      <c r="G6" s="188"/>
      <c r="H6" s="190"/>
      <c r="I6" s="192"/>
      <c r="J6" s="10"/>
    </row>
    <row r="7" spans="1:12" s="21" customFormat="1" x14ac:dyDescent="0.2">
      <c r="A7" s="13" t="s">
        <v>10</v>
      </c>
      <c r="B7" s="14"/>
      <c r="C7" s="14"/>
      <c r="D7" s="15"/>
      <c r="E7" s="16">
        <f>E8</f>
        <v>200</v>
      </c>
      <c r="F7" s="16">
        <f t="shared" ref="F7:G7" si="0">F8</f>
        <v>0</v>
      </c>
      <c r="G7" s="16">
        <f t="shared" si="0"/>
        <v>200</v>
      </c>
      <c r="H7" s="16"/>
      <c r="I7" s="17"/>
      <c r="J7" s="18"/>
      <c r="K7" s="19"/>
      <c r="L7" s="20"/>
    </row>
    <row r="8" spans="1:12" s="26" customFormat="1" x14ac:dyDescent="0.2">
      <c r="A8" s="194" t="s">
        <v>122</v>
      </c>
      <c r="B8" s="194"/>
      <c r="C8" s="194"/>
      <c r="D8" s="210"/>
      <c r="E8" s="22">
        <f>E9</f>
        <v>200</v>
      </c>
      <c r="F8" s="22">
        <f t="shared" ref="F8:G8" si="1">F9</f>
        <v>0</v>
      </c>
      <c r="G8" s="22">
        <f t="shared" si="1"/>
        <v>200</v>
      </c>
      <c r="H8" s="121"/>
      <c r="I8" s="24"/>
      <c r="J8" s="20"/>
      <c r="K8" s="25"/>
      <c r="L8" s="20"/>
    </row>
    <row r="9" spans="1:12" s="26" customFormat="1" x14ac:dyDescent="0.2">
      <c r="A9" s="66"/>
      <c r="B9" s="199" t="s">
        <v>135</v>
      </c>
      <c r="C9" s="199"/>
      <c r="D9" s="199"/>
      <c r="E9" s="28">
        <f>E10</f>
        <v>200</v>
      </c>
      <c r="F9" s="28">
        <f>F10</f>
        <v>0</v>
      </c>
      <c r="G9" s="72">
        <f>G10</f>
        <v>200</v>
      </c>
      <c r="H9" s="72"/>
      <c r="I9" s="30"/>
      <c r="J9" s="20"/>
      <c r="K9" s="25"/>
      <c r="L9" s="20"/>
    </row>
    <row r="10" spans="1:12" s="26" customFormat="1" x14ac:dyDescent="0.2">
      <c r="A10" s="32"/>
      <c r="B10" s="33"/>
      <c r="C10" s="196" t="s">
        <v>136</v>
      </c>
      <c r="D10" s="200"/>
      <c r="E10" s="34">
        <f>E11</f>
        <v>200</v>
      </c>
      <c r="F10" s="34">
        <f t="shared" ref="F10:G10" si="2">F11</f>
        <v>0</v>
      </c>
      <c r="G10" s="34">
        <f t="shared" si="2"/>
        <v>200</v>
      </c>
      <c r="H10" s="35"/>
      <c r="I10" s="37"/>
      <c r="J10" s="20"/>
      <c r="K10" s="25"/>
      <c r="L10" s="20"/>
    </row>
    <row r="11" spans="1:12" s="26" customFormat="1" x14ac:dyDescent="0.2">
      <c r="A11" s="55"/>
      <c r="B11" s="56"/>
      <c r="C11" s="56"/>
      <c r="D11" s="87" t="s">
        <v>137</v>
      </c>
      <c r="E11" s="43">
        <v>200</v>
      </c>
      <c r="F11" s="42">
        <v>0</v>
      </c>
      <c r="G11" s="43">
        <v>200</v>
      </c>
      <c r="H11" s="44"/>
      <c r="I11" s="74"/>
      <c r="J11" s="20"/>
      <c r="K11" s="25"/>
      <c r="L11" s="20"/>
    </row>
  </sheetData>
  <mergeCells count="11">
    <mergeCell ref="B9:D9"/>
    <mergeCell ref="C10:D10"/>
    <mergeCell ref="A8:D8"/>
    <mergeCell ref="A1:I1"/>
    <mergeCell ref="A2:I2"/>
    <mergeCell ref="G3:I3"/>
    <mergeCell ref="A5:D6"/>
    <mergeCell ref="E5:F5"/>
    <mergeCell ref="G5:G6"/>
    <mergeCell ref="H5:H6"/>
    <mergeCell ref="I5:I6"/>
  </mergeCells>
  <pageMargins left="0.23622047244094491" right="0.11811023622047245" top="0.28011363636363634" bottom="0.24715909090909091" header="9.0624999999999997E-2" footer="0.12357954545454546"/>
  <pageSetup paperSize="9" scale="92" orientation="landscape" horizontalDpi="0" verticalDpi="0" r:id="rId1"/>
  <headerFooter>
    <oddHeader>&amp;R&amp;"TH SarabunPSK,ธรรมดา"&amp;10&amp;A</oddHeader>
    <oddFooter>&amp;C&amp;"TH SarabunPSK,ธรรมดา"&amp;10หน้าที่ &amp;P&amp;R&amp;"TH SarabunPSK,ธรรมดา"&amp;10&amp;Z&amp;F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1"/>
  <sheetViews>
    <sheetView zoomScale="110" zoomScaleNormal="110" zoomScaleSheetLayoutView="120" zoomScalePageLayoutView="110" workbookViewId="0">
      <selection activeCell="G14" sqref="G14"/>
    </sheetView>
  </sheetViews>
  <sheetFormatPr defaultRowHeight="18.75" x14ac:dyDescent="0.2"/>
  <cols>
    <col min="1" max="1" width="1.25" style="2" customWidth="1"/>
    <col min="2" max="2" width="1.125" style="2" customWidth="1"/>
    <col min="3" max="3" width="1.625" style="2" customWidth="1"/>
    <col min="4" max="4" width="51.625" style="2" customWidth="1"/>
    <col min="5" max="6" width="11" style="155" bestFit="1" customWidth="1"/>
    <col min="7" max="7" width="11.875" style="8" customWidth="1"/>
    <col min="8" max="8" width="23.25" style="8" customWidth="1"/>
    <col min="9" max="9" width="34.625" style="9" customWidth="1"/>
    <col min="10" max="10" width="14.5" style="1" customWidth="1"/>
    <col min="11" max="11" width="10.125" style="2" bestFit="1" customWidth="1"/>
    <col min="12" max="16384" width="9" style="2"/>
  </cols>
  <sheetData>
    <row r="1" spans="1:12" x14ac:dyDescent="0.2">
      <c r="A1" s="178" t="s">
        <v>0</v>
      </c>
      <c r="B1" s="178"/>
      <c r="C1" s="178"/>
      <c r="D1" s="178"/>
      <c r="E1" s="178"/>
      <c r="F1" s="178"/>
      <c r="G1" s="178"/>
      <c r="H1" s="178"/>
      <c r="I1" s="178"/>
    </row>
    <row r="2" spans="1:12" x14ac:dyDescent="0.2">
      <c r="A2" s="178" t="s">
        <v>1</v>
      </c>
      <c r="B2" s="178"/>
      <c r="C2" s="178"/>
      <c r="D2" s="178"/>
      <c r="E2" s="178"/>
      <c r="F2" s="178"/>
      <c r="G2" s="178"/>
      <c r="H2" s="178"/>
      <c r="I2" s="178"/>
    </row>
    <row r="3" spans="1:12" x14ac:dyDescent="0.2">
      <c r="A3" s="3"/>
      <c r="B3" s="3"/>
      <c r="C3" s="3"/>
      <c r="D3" s="3" t="s">
        <v>225</v>
      </c>
      <c r="E3" s="4"/>
      <c r="F3" s="4"/>
      <c r="G3" s="179" t="s">
        <v>203</v>
      </c>
      <c r="H3" s="179"/>
      <c r="I3" s="179"/>
    </row>
    <row r="4" spans="1:12" ht="8.25" customHeight="1" x14ac:dyDescent="0.2">
      <c r="A4" s="5"/>
      <c r="B4" s="5"/>
      <c r="C4" s="5"/>
      <c r="D4" s="5"/>
      <c r="E4" s="6"/>
      <c r="F4" s="6"/>
      <c r="G4" s="7"/>
    </row>
    <row r="5" spans="1:12" s="176" customFormat="1" ht="18.75" customHeight="1" x14ac:dyDescent="0.2">
      <c r="A5" s="180" t="s">
        <v>3</v>
      </c>
      <c r="B5" s="181"/>
      <c r="C5" s="181"/>
      <c r="D5" s="182"/>
      <c r="E5" s="186" t="s">
        <v>4</v>
      </c>
      <c r="F5" s="187"/>
      <c r="G5" s="188" t="s">
        <v>5</v>
      </c>
      <c r="H5" s="189" t="s">
        <v>204</v>
      </c>
      <c r="I5" s="191" t="s">
        <v>205</v>
      </c>
      <c r="J5" s="10"/>
    </row>
    <row r="6" spans="1:12" s="176" customFormat="1" x14ac:dyDescent="0.2">
      <c r="A6" s="183"/>
      <c r="B6" s="184"/>
      <c r="C6" s="184"/>
      <c r="D6" s="185"/>
      <c r="E6" s="177" t="s">
        <v>8</v>
      </c>
      <c r="F6" s="177" t="s">
        <v>9</v>
      </c>
      <c r="G6" s="188"/>
      <c r="H6" s="190"/>
      <c r="I6" s="192"/>
      <c r="J6" s="10"/>
    </row>
    <row r="7" spans="1:12" s="21" customFormat="1" x14ac:dyDescent="0.2">
      <c r="A7" s="13" t="s">
        <v>10</v>
      </c>
      <c r="B7" s="14"/>
      <c r="C7" s="14"/>
      <c r="D7" s="15"/>
      <c r="E7" s="16">
        <f>E8</f>
        <v>1072200</v>
      </c>
      <c r="F7" s="16">
        <f t="shared" ref="F7:G7" si="0">F8</f>
        <v>0</v>
      </c>
      <c r="G7" s="16">
        <f t="shared" si="0"/>
        <v>1072200</v>
      </c>
      <c r="H7" s="16"/>
      <c r="I7" s="17"/>
      <c r="J7" s="18"/>
      <c r="K7" s="19"/>
      <c r="L7" s="20"/>
    </row>
    <row r="8" spans="1:12" s="26" customFormat="1" x14ac:dyDescent="0.2">
      <c r="A8" s="194" t="s">
        <v>122</v>
      </c>
      <c r="B8" s="194"/>
      <c r="C8" s="194"/>
      <c r="D8" s="210"/>
      <c r="E8" s="22">
        <f>E9</f>
        <v>1072200</v>
      </c>
      <c r="F8" s="22">
        <f t="shared" ref="F8:G8" si="1">F9</f>
        <v>0</v>
      </c>
      <c r="G8" s="22">
        <f t="shared" si="1"/>
        <v>1072200</v>
      </c>
      <c r="H8" s="121"/>
      <c r="I8" s="24"/>
      <c r="J8" s="20"/>
      <c r="K8" s="25"/>
      <c r="L8" s="20"/>
    </row>
    <row r="9" spans="1:12" s="26" customFormat="1" x14ac:dyDescent="0.2">
      <c r="A9" s="31"/>
      <c r="B9" s="199" t="s">
        <v>141</v>
      </c>
      <c r="C9" s="199"/>
      <c r="D9" s="199"/>
      <c r="E9" s="131">
        <f>E10</f>
        <v>1072200</v>
      </c>
      <c r="F9" s="131">
        <f>F10</f>
        <v>0</v>
      </c>
      <c r="G9" s="72">
        <f>G10</f>
        <v>1072200</v>
      </c>
      <c r="H9" s="72"/>
      <c r="I9" s="30"/>
      <c r="J9" s="20"/>
      <c r="K9" s="25"/>
      <c r="L9" s="20"/>
    </row>
    <row r="10" spans="1:12" s="26" customFormat="1" x14ac:dyDescent="0.2">
      <c r="A10" s="32"/>
      <c r="B10" s="33"/>
      <c r="C10" s="196" t="s">
        <v>142</v>
      </c>
      <c r="D10" s="196"/>
      <c r="E10" s="62">
        <f>E11</f>
        <v>1072200</v>
      </c>
      <c r="F10" s="62">
        <f t="shared" ref="F10:G10" si="2">F11</f>
        <v>0</v>
      </c>
      <c r="G10" s="62">
        <f t="shared" si="2"/>
        <v>1072200</v>
      </c>
      <c r="H10" s="35"/>
      <c r="I10" s="37"/>
      <c r="J10" s="20"/>
      <c r="K10" s="25"/>
      <c r="L10" s="20"/>
    </row>
    <row r="11" spans="1:12" s="26" customFormat="1" ht="37.5" x14ac:dyDescent="0.2">
      <c r="A11" s="46"/>
      <c r="B11" s="47"/>
      <c r="C11" s="47"/>
      <c r="D11" s="73" t="s">
        <v>145</v>
      </c>
      <c r="E11" s="43">
        <v>1072200</v>
      </c>
      <c r="F11" s="42">
        <v>0</v>
      </c>
      <c r="G11" s="43">
        <v>1072200</v>
      </c>
      <c r="H11" s="44"/>
      <c r="I11" s="74"/>
      <c r="J11" s="20"/>
      <c r="K11" s="25"/>
      <c r="L11" s="20"/>
    </row>
  </sheetData>
  <mergeCells count="11">
    <mergeCell ref="B9:D9"/>
    <mergeCell ref="C10:D10"/>
    <mergeCell ref="A8:D8"/>
    <mergeCell ref="A1:I1"/>
    <mergeCell ref="A2:I2"/>
    <mergeCell ref="G3:I3"/>
    <mergeCell ref="A5:D6"/>
    <mergeCell ref="E5:F5"/>
    <mergeCell ref="G5:G6"/>
    <mergeCell ref="H5:H6"/>
    <mergeCell ref="I5:I6"/>
  </mergeCells>
  <pageMargins left="0.23622047244094491" right="0.11811023622047245" top="0.28011363636363634" bottom="0.24715909090909091" header="9.0624999999999997E-2" footer="0.12357954545454546"/>
  <pageSetup paperSize="9" scale="92" orientation="landscape" horizontalDpi="0" verticalDpi="0" r:id="rId1"/>
  <headerFooter>
    <oddHeader>&amp;R&amp;"TH SarabunPSK,ธรรมดา"&amp;10&amp;A</oddHeader>
    <oddFooter>&amp;C&amp;"TH SarabunPSK,ธรรมดา"&amp;10หน้าที่ &amp;P&amp;R&amp;"TH SarabunPSK,ธรรมดา"&amp;10&amp;Z&amp;F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2"/>
  <sheetViews>
    <sheetView topLeftCell="A3" zoomScale="110" zoomScaleNormal="110" zoomScaleSheetLayoutView="120" zoomScalePageLayoutView="110" workbookViewId="0">
      <selection activeCell="H14" sqref="H14"/>
    </sheetView>
  </sheetViews>
  <sheetFormatPr defaultRowHeight="18.75" x14ac:dyDescent="0.2"/>
  <cols>
    <col min="1" max="1" width="1.25" style="2" customWidth="1"/>
    <col min="2" max="2" width="1.125" style="2" customWidth="1"/>
    <col min="3" max="3" width="1.625" style="2" customWidth="1"/>
    <col min="4" max="4" width="51.625" style="2" customWidth="1"/>
    <col min="5" max="6" width="11" style="155" bestFit="1" customWidth="1"/>
    <col min="7" max="7" width="11.875" style="8" customWidth="1"/>
    <col min="8" max="8" width="23.25" style="8" customWidth="1"/>
    <col min="9" max="9" width="34.625" style="9" customWidth="1"/>
    <col min="10" max="10" width="14.5" style="1" customWidth="1"/>
    <col min="11" max="11" width="10.125" style="2" bestFit="1" customWidth="1"/>
    <col min="12" max="16384" width="9" style="2"/>
  </cols>
  <sheetData>
    <row r="1" spans="1:12" x14ac:dyDescent="0.2">
      <c r="A1" s="178" t="s">
        <v>0</v>
      </c>
      <c r="B1" s="178"/>
      <c r="C1" s="178"/>
      <c r="D1" s="178"/>
      <c r="E1" s="178"/>
      <c r="F1" s="178"/>
      <c r="G1" s="178"/>
      <c r="H1" s="178"/>
      <c r="I1" s="178"/>
    </row>
    <row r="2" spans="1:12" x14ac:dyDescent="0.2">
      <c r="A2" s="178" t="s">
        <v>1</v>
      </c>
      <c r="B2" s="178"/>
      <c r="C2" s="178"/>
      <c r="D2" s="178"/>
      <c r="E2" s="178"/>
      <c r="F2" s="178"/>
      <c r="G2" s="178"/>
      <c r="H2" s="178"/>
      <c r="I2" s="178"/>
    </row>
    <row r="3" spans="1:12" x14ac:dyDescent="0.2">
      <c r="A3" s="3"/>
      <c r="B3" s="3"/>
      <c r="C3" s="3"/>
      <c r="D3" s="3" t="s">
        <v>226</v>
      </c>
      <c r="E3" s="4"/>
      <c r="F3" s="4"/>
      <c r="G3" s="179" t="s">
        <v>203</v>
      </c>
      <c r="H3" s="179"/>
      <c r="I3" s="179"/>
    </row>
    <row r="4" spans="1:12" ht="8.25" customHeight="1" x14ac:dyDescent="0.2">
      <c r="A4" s="5"/>
      <c r="B4" s="5"/>
      <c r="C4" s="5"/>
      <c r="D4" s="5"/>
      <c r="E4" s="6"/>
      <c r="F4" s="6"/>
      <c r="G4" s="7"/>
    </row>
    <row r="5" spans="1:12" s="176" customFormat="1" ht="18.75" customHeight="1" x14ac:dyDescent="0.2">
      <c r="A5" s="180" t="s">
        <v>3</v>
      </c>
      <c r="B5" s="181"/>
      <c r="C5" s="181"/>
      <c r="D5" s="182"/>
      <c r="E5" s="186" t="s">
        <v>4</v>
      </c>
      <c r="F5" s="187"/>
      <c r="G5" s="188" t="s">
        <v>5</v>
      </c>
      <c r="H5" s="189" t="s">
        <v>204</v>
      </c>
      <c r="I5" s="191" t="s">
        <v>205</v>
      </c>
      <c r="J5" s="10"/>
    </row>
    <row r="6" spans="1:12" s="176" customFormat="1" x14ac:dyDescent="0.2">
      <c r="A6" s="183"/>
      <c r="B6" s="184"/>
      <c r="C6" s="184"/>
      <c r="D6" s="185"/>
      <c r="E6" s="177" t="s">
        <v>8</v>
      </c>
      <c r="F6" s="177" t="s">
        <v>9</v>
      </c>
      <c r="G6" s="188"/>
      <c r="H6" s="190"/>
      <c r="I6" s="192"/>
      <c r="J6" s="10"/>
    </row>
    <row r="7" spans="1:12" s="21" customFormat="1" x14ac:dyDescent="0.2">
      <c r="A7" s="13" t="s">
        <v>10</v>
      </c>
      <c r="B7" s="14"/>
      <c r="C7" s="14"/>
      <c r="D7" s="15"/>
      <c r="E7" s="16">
        <f>E8</f>
        <v>3000000</v>
      </c>
      <c r="F7" s="16">
        <f t="shared" ref="F7:G8" si="0">F8</f>
        <v>0</v>
      </c>
      <c r="G7" s="16">
        <f t="shared" si="0"/>
        <v>3000000</v>
      </c>
      <c r="H7" s="16"/>
      <c r="I7" s="17"/>
      <c r="J7" s="18"/>
      <c r="K7" s="19"/>
      <c r="L7" s="20"/>
    </row>
    <row r="8" spans="1:12" s="26" customFormat="1" x14ac:dyDescent="0.2">
      <c r="A8" s="194" t="s">
        <v>122</v>
      </c>
      <c r="B8" s="194"/>
      <c r="C8" s="194"/>
      <c r="D8" s="210"/>
      <c r="E8" s="22">
        <f>E9</f>
        <v>3000000</v>
      </c>
      <c r="F8" s="22">
        <f t="shared" si="0"/>
        <v>0</v>
      </c>
      <c r="G8" s="22">
        <f t="shared" si="0"/>
        <v>3000000</v>
      </c>
      <c r="H8" s="121"/>
      <c r="I8" s="24"/>
      <c r="J8" s="20"/>
      <c r="K8" s="25"/>
      <c r="L8" s="20"/>
    </row>
    <row r="9" spans="1:12" s="26" customFormat="1" x14ac:dyDescent="0.2">
      <c r="A9" s="66"/>
      <c r="B9" s="199" t="s">
        <v>147</v>
      </c>
      <c r="C9" s="199"/>
      <c r="D9" s="199"/>
      <c r="E9" s="28">
        <f>E10</f>
        <v>3000000</v>
      </c>
      <c r="F9" s="28">
        <f t="shared" ref="F9:G9" si="1">F10</f>
        <v>0</v>
      </c>
      <c r="G9" s="28">
        <f t="shared" si="1"/>
        <v>3000000</v>
      </c>
      <c r="H9" s="72"/>
      <c r="I9" s="30"/>
      <c r="J9" s="20"/>
      <c r="K9" s="25"/>
      <c r="L9" s="20"/>
    </row>
    <row r="10" spans="1:12" s="26" customFormat="1" ht="18.75" customHeight="1" x14ac:dyDescent="0.2">
      <c r="A10" s="60"/>
      <c r="B10" s="61"/>
      <c r="C10" s="198" t="s">
        <v>149</v>
      </c>
      <c r="D10" s="214"/>
      <c r="E10" s="62">
        <f>E11</f>
        <v>3000000</v>
      </c>
      <c r="F10" s="62">
        <f>F11</f>
        <v>0</v>
      </c>
      <c r="G10" s="35">
        <f>G11</f>
        <v>3000000</v>
      </c>
      <c r="H10" s="35"/>
      <c r="I10" s="37"/>
      <c r="J10" s="20"/>
      <c r="K10" s="25"/>
      <c r="L10" s="20"/>
    </row>
    <row r="11" spans="1:12" s="81" customFormat="1" ht="18.75" customHeight="1" x14ac:dyDescent="0.2">
      <c r="A11" s="82"/>
      <c r="B11" s="83"/>
      <c r="C11" s="84"/>
      <c r="D11" s="51" t="s">
        <v>150</v>
      </c>
      <c r="E11" s="132">
        <v>3000000</v>
      </c>
      <c r="F11" s="132">
        <v>0</v>
      </c>
      <c r="G11" s="128">
        <v>3000000</v>
      </c>
      <c r="H11" s="44"/>
      <c r="I11" s="74"/>
      <c r="J11" s="20"/>
      <c r="K11" s="25"/>
      <c r="L11" s="20"/>
    </row>
    <row r="12" spans="1:12" s="153" customFormat="1" x14ac:dyDescent="0.2">
      <c r="E12" s="1"/>
      <c r="F12" s="1"/>
      <c r="G12" s="1"/>
      <c r="H12" s="1"/>
      <c r="I12" s="154"/>
      <c r="J12" s="1"/>
    </row>
  </sheetData>
  <mergeCells count="11">
    <mergeCell ref="C10:D10"/>
    <mergeCell ref="B9:D9"/>
    <mergeCell ref="A8:D8"/>
    <mergeCell ref="A1:I1"/>
    <mergeCell ref="A2:I2"/>
    <mergeCell ref="G3:I3"/>
    <mergeCell ref="A5:D6"/>
    <mergeCell ref="E5:F5"/>
    <mergeCell ref="G5:G6"/>
    <mergeCell ref="H5:H6"/>
    <mergeCell ref="I5:I6"/>
  </mergeCells>
  <pageMargins left="0.23622047244094491" right="0.11811023622047245" top="0.28011363636363634" bottom="0.24715909090909091" header="9.0624999999999997E-2" footer="0.12357954545454546"/>
  <pageSetup paperSize="9" scale="92" orientation="landscape" horizontalDpi="0" verticalDpi="0" r:id="rId1"/>
  <headerFooter>
    <oddHeader>&amp;R&amp;"TH SarabunPSK,ธรรมดา"&amp;10&amp;A</oddHeader>
    <oddFooter>&amp;C&amp;"TH SarabunPSK,ธรรมดา"&amp;10หน้าที่ &amp;P&amp;R&amp;"TH SarabunPSK,ธรรมดา"&amp;10&amp;Z&amp;F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43"/>
  <sheetViews>
    <sheetView view="pageLayout" topLeftCell="E34" zoomScale="110" zoomScaleNormal="110" zoomScaleSheetLayoutView="120" zoomScalePageLayoutView="110" workbookViewId="0">
      <selection activeCell="H39" sqref="H39"/>
    </sheetView>
  </sheetViews>
  <sheetFormatPr defaultRowHeight="18.75" x14ac:dyDescent="0.2"/>
  <cols>
    <col min="1" max="1" width="1.25" style="2" customWidth="1"/>
    <col min="2" max="2" width="1.125" style="2" customWidth="1"/>
    <col min="3" max="3" width="1.625" style="2" customWidth="1"/>
    <col min="4" max="4" width="51.625" style="2" customWidth="1"/>
    <col min="5" max="6" width="11" style="155" bestFit="1" customWidth="1"/>
    <col min="7" max="7" width="11.875" style="8" customWidth="1"/>
    <col min="8" max="8" width="23.25" style="8" customWidth="1"/>
    <col min="9" max="9" width="34.625" style="9" customWidth="1"/>
    <col min="10" max="10" width="14.5" style="1" customWidth="1"/>
    <col min="11" max="11" width="10.125" style="2" bestFit="1" customWidth="1"/>
    <col min="12" max="16384" width="9" style="2"/>
  </cols>
  <sheetData>
    <row r="1" spans="1:12" x14ac:dyDescent="0.2">
      <c r="A1" s="178" t="s">
        <v>0</v>
      </c>
      <c r="B1" s="178"/>
      <c r="C1" s="178"/>
      <c r="D1" s="178"/>
      <c r="E1" s="178"/>
      <c r="F1" s="178"/>
      <c r="G1" s="178"/>
      <c r="H1" s="178"/>
      <c r="I1" s="178"/>
    </row>
    <row r="2" spans="1:12" x14ac:dyDescent="0.2">
      <c r="A2" s="178" t="s">
        <v>1</v>
      </c>
      <c r="B2" s="178"/>
      <c r="C2" s="178"/>
      <c r="D2" s="178"/>
      <c r="E2" s="178"/>
      <c r="F2" s="178"/>
      <c r="G2" s="178"/>
      <c r="H2" s="178"/>
      <c r="I2" s="178"/>
    </row>
    <row r="3" spans="1:12" x14ac:dyDescent="0.2">
      <c r="A3" s="3"/>
      <c r="B3" s="3"/>
      <c r="C3" s="3"/>
      <c r="D3" s="3" t="s">
        <v>227</v>
      </c>
      <c r="E3" s="4"/>
      <c r="F3" s="4"/>
      <c r="G3" s="179" t="s">
        <v>203</v>
      </c>
      <c r="H3" s="179"/>
      <c r="I3" s="179"/>
    </row>
    <row r="4" spans="1:12" ht="8.25" customHeight="1" x14ac:dyDescent="0.2">
      <c r="A4" s="5"/>
      <c r="B4" s="5"/>
      <c r="C4" s="5"/>
      <c r="D4" s="5"/>
      <c r="E4" s="6"/>
      <c r="F4" s="6"/>
      <c r="G4" s="7"/>
    </row>
    <row r="5" spans="1:12" s="176" customFormat="1" ht="18.75" customHeight="1" x14ac:dyDescent="0.2">
      <c r="A5" s="180" t="s">
        <v>3</v>
      </c>
      <c r="B5" s="181"/>
      <c r="C5" s="181"/>
      <c r="D5" s="182"/>
      <c r="E5" s="186" t="s">
        <v>4</v>
      </c>
      <c r="F5" s="187"/>
      <c r="G5" s="188" t="s">
        <v>5</v>
      </c>
      <c r="H5" s="189" t="s">
        <v>204</v>
      </c>
      <c r="I5" s="191" t="s">
        <v>205</v>
      </c>
      <c r="J5" s="10"/>
    </row>
    <row r="6" spans="1:12" s="176" customFormat="1" x14ac:dyDescent="0.2">
      <c r="A6" s="183"/>
      <c r="B6" s="184"/>
      <c r="C6" s="184"/>
      <c r="D6" s="185"/>
      <c r="E6" s="177" t="s">
        <v>8</v>
      </c>
      <c r="F6" s="177" t="s">
        <v>9</v>
      </c>
      <c r="G6" s="188"/>
      <c r="H6" s="190"/>
      <c r="I6" s="192"/>
      <c r="J6" s="10"/>
    </row>
    <row r="7" spans="1:12" s="21" customFormat="1" x14ac:dyDescent="0.2">
      <c r="A7" s="13" t="s">
        <v>10</v>
      </c>
      <c r="B7" s="14"/>
      <c r="C7" s="14"/>
      <c r="D7" s="15"/>
      <c r="E7" s="16">
        <f>E8</f>
        <v>17683000</v>
      </c>
      <c r="F7" s="16">
        <f t="shared" ref="F7:G7" si="0">F8</f>
        <v>4800000</v>
      </c>
      <c r="G7" s="16">
        <f t="shared" si="0"/>
        <v>22483000</v>
      </c>
      <c r="H7" s="16"/>
      <c r="I7" s="17"/>
      <c r="J7" s="18"/>
      <c r="K7" s="19"/>
      <c r="L7" s="20"/>
    </row>
    <row r="8" spans="1:12" s="26" customFormat="1" x14ac:dyDescent="0.2">
      <c r="A8" s="194" t="s">
        <v>152</v>
      </c>
      <c r="B8" s="194"/>
      <c r="C8" s="194"/>
      <c r="D8" s="210"/>
      <c r="E8" s="22">
        <f>E9+E14+E19+E37</f>
        <v>17683000</v>
      </c>
      <c r="F8" s="22">
        <f t="shared" ref="F8:G8" si="1">F9+F14+F19+F37</f>
        <v>4800000</v>
      </c>
      <c r="G8" s="22">
        <f t="shared" si="1"/>
        <v>22483000</v>
      </c>
      <c r="H8" s="121"/>
      <c r="I8" s="24"/>
      <c r="J8" s="20"/>
      <c r="K8" s="25"/>
      <c r="L8" s="20"/>
    </row>
    <row r="9" spans="1:12" s="26" customFormat="1" x14ac:dyDescent="0.2">
      <c r="A9" s="66"/>
      <c r="B9" s="199" t="s">
        <v>153</v>
      </c>
      <c r="C9" s="199"/>
      <c r="D9" s="199"/>
      <c r="E9" s="28">
        <f>E10+E12</f>
        <v>0</v>
      </c>
      <c r="F9" s="28">
        <f>F10+F12</f>
        <v>4800000</v>
      </c>
      <c r="G9" s="72">
        <f>G10+G12</f>
        <v>4800000</v>
      </c>
      <c r="H9" s="72"/>
      <c r="I9" s="30"/>
      <c r="J9" s="20"/>
      <c r="K9" s="25"/>
      <c r="L9" s="20"/>
    </row>
    <row r="10" spans="1:12" s="26" customFormat="1" x14ac:dyDescent="0.2">
      <c r="A10" s="60"/>
      <c r="B10" s="61"/>
      <c r="C10" s="198" t="s">
        <v>154</v>
      </c>
      <c r="D10" s="198"/>
      <c r="E10" s="62">
        <f>E11</f>
        <v>0</v>
      </c>
      <c r="F10" s="62">
        <f t="shared" ref="F10:G10" si="2">F11</f>
        <v>2000000</v>
      </c>
      <c r="G10" s="62">
        <f t="shared" si="2"/>
        <v>2000000</v>
      </c>
      <c r="H10" s="35"/>
      <c r="I10" s="37"/>
      <c r="J10" s="20"/>
      <c r="K10" s="25"/>
      <c r="L10" s="20"/>
    </row>
    <row r="11" spans="1:12" s="81" customFormat="1" x14ac:dyDescent="0.2">
      <c r="A11" s="82"/>
      <c r="B11" s="83"/>
      <c r="C11" s="84"/>
      <c r="D11" s="51" t="s">
        <v>155</v>
      </c>
      <c r="E11" s="42">
        <v>0</v>
      </c>
      <c r="F11" s="42">
        <v>2000000</v>
      </c>
      <c r="G11" s="52">
        <v>2000000</v>
      </c>
      <c r="H11" s="44"/>
      <c r="I11" s="74"/>
      <c r="J11" s="20"/>
      <c r="K11" s="25"/>
      <c r="L11" s="20"/>
    </row>
    <row r="12" spans="1:12" s="26" customFormat="1" ht="18.75" customHeight="1" x14ac:dyDescent="0.2">
      <c r="A12" s="64"/>
      <c r="B12" s="65"/>
      <c r="C12" s="193" t="s">
        <v>157</v>
      </c>
      <c r="D12" s="212"/>
      <c r="E12" s="133">
        <f>E13</f>
        <v>0</v>
      </c>
      <c r="F12" s="133">
        <f t="shared" ref="F12:G12" si="3">F13</f>
        <v>2800000</v>
      </c>
      <c r="G12" s="133">
        <f t="shared" si="3"/>
        <v>2800000</v>
      </c>
      <c r="H12" s="134"/>
      <c r="I12" s="37"/>
      <c r="J12" s="20"/>
      <c r="K12" s="25"/>
      <c r="L12" s="20"/>
    </row>
    <row r="13" spans="1:12" s="26" customFormat="1" x14ac:dyDescent="0.2">
      <c r="A13" s="38"/>
      <c r="B13" s="39"/>
      <c r="C13" s="138"/>
      <c r="D13" s="51" t="s">
        <v>159</v>
      </c>
      <c r="E13" s="42">
        <v>0</v>
      </c>
      <c r="F13" s="42">
        <v>2800000</v>
      </c>
      <c r="G13" s="137">
        <v>2800000</v>
      </c>
      <c r="H13" s="44"/>
      <c r="I13" s="130"/>
      <c r="J13" s="20"/>
      <c r="K13" s="25"/>
      <c r="L13" s="20"/>
    </row>
    <row r="14" spans="1:12" s="26" customFormat="1" x14ac:dyDescent="0.2">
      <c r="A14" s="66"/>
      <c r="B14" s="199" t="s">
        <v>160</v>
      </c>
      <c r="C14" s="199"/>
      <c r="D14" s="199"/>
      <c r="E14" s="28">
        <f>E15+E17</f>
        <v>2000000</v>
      </c>
      <c r="F14" s="28">
        <f>F15+F17</f>
        <v>0</v>
      </c>
      <c r="G14" s="72">
        <f>G15+G17</f>
        <v>2000000</v>
      </c>
      <c r="H14" s="72"/>
      <c r="I14" s="30"/>
      <c r="J14" s="20"/>
      <c r="K14" s="25"/>
      <c r="L14" s="20"/>
    </row>
    <row r="15" spans="1:12" s="26" customFormat="1" x14ac:dyDescent="0.2">
      <c r="A15" s="60"/>
      <c r="B15" s="61"/>
      <c r="C15" s="196" t="s">
        <v>161</v>
      </c>
      <c r="D15" s="196"/>
      <c r="E15" s="34">
        <f>E16</f>
        <v>1000000</v>
      </c>
      <c r="F15" s="34">
        <f>F16</f>
        <v>0</v>
      </c>
      <c r="G15" s="35">
        <f>G16</f>
        <v>1000000</v>
      </c>
      <c r="H15" s="35"/>
      <c r="I15" s="37"/>
      <c r="J15" s="20"/>
      <c r="K15" s="25"/>
      <c r="L15" s="20"/>
    </row>
    <row r="16" spans="1:12" s="81" customFormat="1" x14ac:dyDescent="0.2">
      <c r="A16" s="77"/>
      <c r="B16" s="78"/>
      <c r="C16" s="84"/>
      <c r="D16" s="51" t="s">
        <v>162</v>
      </c>
      <c r="E16" s="139">
        <v>1000000</v>
      </c>
      <c r="F16" s="139">
        <v>0</v>
      </c>
      <c r="G16" s="137">
        <v>1000000</v>
      </c>
      <c r="H16" s="44"/>
      <c r="I16" s="130"/>
      <c r="J16" s="20"/>
      <c r="K16" s="25"/>
      <c r="L16" s="20"/>
    </row>
    <row r="17" spans="1:12" s="26" customFormat="1" x14ac:dyDescent="0.2">
      <c r="A17" s="60"/>
      <c r="B17" s="61"/>
      <c r="C17" s="198" t="s">
        <v>163</v>
      </c>
      <c r="D17" s="198"/>
      <c r="E17" s="34">
        <f>E18</f>
        <v>1000000</v>
      </c>
      <c r="F17" s="34">
        <f>F18</f>
        <v>0</v>
      </c>
      <c r="G17" s="36">
        <f>G18</f>
        <v>1000000</v>
      </c>
      <c r="H17" s="36"/>
      <c r="I17" s="140"/>
      <c r="J17" s="20"/>
      <c r="K17" s="25"/>
      <c r="L17" s="20"/>
    </row>
    <row r="18" spans="1:12" s="81" customFormat="1" x14ac:dyDescent="0.2">
      <c r="A18" s="82"/>
      <c r="B18" s="83"/>
      <c r="C18" s="84"/>
      <c r="D18" s="51" t="s">
        <v>164</v>
      </c>
      <c r="E18" s="141">
        <v>1000000</v>
      </c>
      <c r="F18" s="139">
        <v>0</v>
      </c>
      <c r="G18" s="137">
        <v>1000000</v>
      </c>
      <c r="H18" s="44"/>
      <c r="I18" s="130"/>
      <c r="J18" s="20"/>
      <c r="K18" s="25"/>
      <c r="L18" s="20"/>
    </row>
    <row r="19" spans="1:12" s="26" customFormat="1" x14ac:dyDescent="0.2">
      <c r="A19" s="66"/>
      <c r="B19" s="199" t="s">
        <v>165</v>
      </c>
      <c r="C19" s="199"/>
      <c r="D19" s="199"/>
      <c r="E19" s="28">
        <f>E20</f>
        <v>11683000</v>
      </c>
      <c r="F19" s="28">
        <f>F20</f>
        <v>0</v>
      </c>
      <c r="G19" s="72">
        <f>G20</f>
        <v>11683000</v>
      </c>
      <c r="H19" s="72"/>
      <c r="I19" s="30"/>
      <c r="J19" s="20"/>
      <c r="K19" s="25"/>
      <c r="L19" s="20"/>
    </row>
    <row r="20" spans="1:12" s="26" customFormat="1" x14ac:dyDescent="0.2">
      <c r="A20" s="60"/>
      <c r="B20" s="61"/>
      <c r="C20" s="198" t="s">
        <v>166</v>
      </c>
      <c r="D20" s="198"/>
      <c r="E20" s="34">
        <f>SUM(E21:E36)</f>
        <v>11683000</v>
      </c>
      <c r="F20" s="34">
        <f>SUM(F21:F36)</f>
        <v>0</v>
      </c>
      <c r="G20" s="35">
        <f>SUM(G21:G36)</f>
        <v>11683000</v>
      </c>
      <c r="H20" s="35"/>
      <c r="I20" s="37"/>
      <c r="J20" s="20"/>
      <c r="K20" s="25"/>
      <c r="L20" s="20"/>
    </row>
    <row r="21" spans="1:12" s="26" customFormat="1" x14ac:dyDescent="0.2">
      <c r="A21" s="55"/>
      <c r="B21" s="56"/>
      <c r="C21" s="56"/>
      <c r="D21" s="107" t="s">
        <v>171</v>
      </c>
      <c r="E21" s="93">
        <v>500000</v>
      </c>
      <c r="F21" s="42">
        <v>0</v>
      </c>
      <c r="G21" s="93">
        <v>500000</v>
      </c>
      <c r="H21" s="44"/>
      <c r="I21" s="74"/>
      <c r="J21" s="20"/>
      <c r="K21" s="25"/>
      <c r="L21" s="20"/>
    </row>
    <row r="22" spans="1:12" s="26" customFormat="1" x14ac:dyDescent="0.2">
      <c r="A22" s="38"/>
      <c r="B22" s="39"/>
      <c r="C22" s="39"/>
      <c r="D22" s="144" t="s">
        <v>172</v>
      </c>
      <c r="E22" s="93">
        <v>500000</v>
      </c>
      <c r="F22" s="42">
        <v>0</v>
      </c>
      <c r="G22" s="93">
        <v>500000</v>
      </c>
      <c r="H22" s="44"/>
      <c r="I22" s="74"/>
      <c r="J22" s="20"/>
      <c r="K22" s="25"/>
      <c r="L22" s="20"/>
    </row>
    <row r="23" spans="1:12" s="26" customFormat="1" x14ac:dyDescent="0.2">
      <c r="A23" s="55"/>
      <c r="B23" s="56"/>
      <c r="C23" s="56"/>
      <c r="D23" s="145" t="s">
        <v>173</v>
      </c>
      <c r="E23" s="93">
        <v>500000</v>
      </c>
      <c r="F23" s="42">
        <v>0</v>
      </c>
      <c r="G23" s="93">
        <v>500000</v>
      </c>
      <c r="H23" s="44"/>
      <c r="I23" s="74"/>
      <c r="J23" s="20"/>
      <c r="K23" s="25"/>
      <c r="L23" s="20"/>
    </row>
    <row r="24" spans="1:12" s="26" customFormat="1" x14ac:dyDescent="0.2">
      <c r="A24" s="38"/>
      <c r="B24" s="39"/>
      <c r="C24" s="39"/>
      <c r="D24" s="146" t="s">
        <v>174</v>
      </c>
      <c r="E24" s="100">
        <v>500000</v>
      </c>
      <c r="F24" s="42">
        <v>0</v>
      </c>
      <c r="G24" s="100">
        <v>500000</v>
      </c>
      <c r="H24" s="44"/>
      <c r="I24" s="74"/>
      <c r="J24" s="20"/>
      <c r="K24" s="25"/>
      <c r="L24" s="20"/>
    </row>
    <row r="25" spans="1:12" s="26" customFormat="1" x14ac:dyDescent="0.2">
      <c r="A25" s="55"/>
      <c r="B25" s="56"/>
      <c r="C25" s="56"/>
      <c r="D25" s="107" t="s">
        <v>175</v>
      </c>
      <c r="E25" s="93">
        <v>400000</v>
      </c>
      <c r="F25" s="53">
        <v>0</v>
      </c>
      <c r="G25" s="93">
        <v>400000</v>
      </c>
      <c r="H25" s="44"/>
      <c r="I25" s="130"/>
      <c r="J25" s="20"/>
      <c r="K25" s="25"/>
      <c r="L25" s="20"/>
    </row>
    <row r="26" spans="1:12" s="26" customFormat="1" x14ac:dyDescent="0.2">
      <c r="A26" s="38"/>
      <c r="B26" s="39"/>
      <c r="C26" s="39"/>
      <c r="D26" s="146" t="s">
        <v>176</v>
      </c>
      <c r="E26" s="93">
        <v>500000</v>
      </c>
      <c r="F26" s="42">
        <v>0</v>
      </c>
      <c r="G26" s="93">
        <v>500000</v>
      </c>
      <c r="H26" s="44"/>
      <c r="I26" s="74"/>
      <c r="J26" s="20"/>
      <c r="K26" s="25"/>
      <c r="L26" s="20"/>
    </row>
    <row r="27" spans="1:12" s="26" customFormat="1" x14ac:dyDescent="0.2">
      <c r="A27" s="55"/>
      <c r="B27" s="56"/>
      <c r="C27" s="56"/>
      <c r="D27" s="145" t="s">
        <v>177</v>
      </c>
      <c r="E27" s="93">
        <v>527500</v>
      </c>
      <c r="F27" s="53">
        <v>0</v>
      </c>
      <c r="G27" s="93">
        <v>527500</v>
      </c>
      <c r="H27" s="44"/>
      <c r="I27" s="130"/>
      <c r="J27" s="20"/>
      <c r="K27" s="25"/>
      <c r="L27" s="20"/>
    </row>
    <row r="28" spans="1:12" s="26" customFormat="1" x14ac:dyDescent="0.2">
      <c r="A28" s="38"/>
      <c r="B28" s="39"/>
      <c r="C28" s="39"/>
      <c r="D28" s="146" t="s">
        <v>178</v>
      </c>
      <c r="E28" s="93">
        <f>22700+100000+300000</f>
        <v>422700</v>
      </c>
      <c r="F28" s="42">
        <v>0</v>
      </c>
      <c r="G28" s="93">
        <f>22700+100000+300000</f>
        <v>422700</v>
      </c>
      <c r="H28" s="44"/>
      <c r="I28" s="74"/>
      <c r="J28" s="20"/>
      <c r="K28" s="25"/>
      <c r="L28" s="20"/>
    </row>
    <row r="29" spans="1:12" s="26" customFormat="1" x14ac:dyDescent="0.2">
      <c r="A29" s="55"/>
      <c r="B29" s="56"/>
      <c r="C29" s="56"/>
      <c r="D29" s="145" t="s">
        <v>179</v>
      </c>
      <c r="E29" s="93">
        <v>500000</v>
      </c>
      <c r="F29" s="53">
        <v>0</v>
      </c>
      <c r="G29" s="93">
        <v>500000</v>
      </c>
      <c r="H29" s="44"/>
      <c r="I29" s="74"/>
      <c r="J29" s="20"/>
      <c r="K29" s="25"/>
      <c r="L29" s="20"/>
    </row>
    <row r="30" spans="1:12" s="26" customFormat="1" x14ac:dyDescent="0.2">
      <c r="A30" s="38"/>
      <c r="B30" s="39"/>
      <c r="C30" s="39"/>
      <c r="D30" s="146" t="s">
        <v>180</v>
      </c>
      <c r="E30" s="93">
        <v>1332800</v>
      </c>
      <c r="F30" s="42">
        <v>0</v>
      </c>
      <c r="G30" s="93">
        <v>1332800</v>
      </c>
      <c r="H30" s="44"/>
      <c r="I30" s="74"/>
      <c r="J30" s="20"/>
      <c r="K30" s="25"/>
      <c r="L30" s="20"/>
    </row>
    <row r="31" spans="1:12" s="26" customFormat="1" x14ac:dyDescent="0.2">
      <c r="A31" s="38"/>
      <c r="B31" s="39"/>
      <c r="C31" s="39"/>
      <c r="D31" s="146" t="s">
        <v>181</v>
      </c>
      <c r="E31" s="93">
        <v>1000000</v>
      </c>
      <c r="F31" s="53">
        <v>0</v>
      </c>
      <c r="G31" s="93">
        <v>1000000</v>
      </c>
      <c r="H31" s="44"/>
      <c r="I31" s="74"/>
      <c r="J31" s="20"/>
      <c r="K31" s="25"/>
      <c r="L31" s="20"/>
    </row>
    <row r="32" spans="1:12" s="26" customFormat="1" x14ac:dyDescent="0.2">
      <c r="A32" s="38"/>
      <c r="B32" s="39"/>
      <c r="C32" s="39"/>
      <c r="D32" s="146" t="s">
        <v>182</v>
      </c>
      <c r="E32" s="93">
        <v>1000000</v>
      </c>
      <c r="F32" s="42">
        <v>0</v>
      </c>
      <c r="G32" s="93">
        <v>1000000</v>
      </c>
      <c r="H32" s="44"/>
      <c r="I32" s="74"/>
      <c r="J32" s="20"/>
      <c r="K32" s="25"/>
      <c r="L32" s="20"/>
    </row>
    <row r="33" spans="1:12" s="26" customFormat="1" x14ac:dyDescent="0.2">
      <c r="A33" s="38"/>
      <c r="B33" s="39"/>
      <c r="C33" s="39"/>
      <c r="D33" s="146" t="s">
        <v>183</v>
      </c>
      <c r="E33" s="93">
        <v>1000000</v>
      </c>
      <c r="F33" s="53">
        <v>0</v>
      </c>
      <c r="G33" s="93">
        <v>1000000</v>
      </c>
      <c r="H33" s="44"/>
      <c r="I33" s="74"/>
      <c r="J33" s="20"/>
      <c r="K33" s="25"/>
      <c r="L33" s="20"/>
    </row>
    <row r="34" spans="1:12" s="26" customFormat="1" x14ac:dyDescent="0.2">
      <c r="A34" s="55"/>
      <c r="B34" s="56"/>
      <c r="C34" s="56"/>
      <c r="D34" s="145" t="s">
        <v>184</v>
      </c>
      <c r="E34" s="100">
        <v>1000000</v>
      </c>
      <c r="F34" s="53">
        <v>0</v>
      </c>
      <c r="G34" s="100">
        <v>1000000</v>
      </c>
      <c r="H34" s="44"/>
      <c r="I34" s="130"/>
      <c r="J34" s="20"/>
      <c r="K34" s="25"/>
      <c r="L34" s="20"/>
    </row>
    <row r="35" spans="1:12" s="26" customFormat="1" x14ac:dyDescent="0.2">
      <c r="A35" s="38"/>
      <c r="B35" s="39"/>
      <c r="C35" s="39"/>
      <c r="D35" s="146" t="s">
        <v>185</v>
      </c>
      <c r="E35" s="93">
        <v>1000000</v>
      </c>
      <c r="F35" s="53">
        <v>0</v>
      </c>
      <c r="G35" s="93">
        <v>1000000</v>
      </c>
      <c r="H35" s="44"/>
      <c r="I35" s="130"/>
      <c r="J35" s="20"/>
      <c r="K35" s="25"/>
      <c r="L35" s="20"/>
    </row>
    <row r="36" spans="1:12" s="26" customFormat="1" x14ac:dyDescent="0.2">
      <c r="A36" s="38"/>
      <c r="B36" s="39"/>
      <c r="C36" s="39"/>
      <c r="D36" s="146" t="s">
        <v>186</v>
      </c>
      <c r="E36" s="93">
        <v>1000000</v>
      </c>
      <c r="F36" s="42">
        <v>0</v>
      </c>
      <c r="G36" s="93">
        <v>1000000</v>
      </c>
      <c r="H36" s="44"/>
      <c r="I36" s="74"/>
      <c r="J36" s="20"/>
      <c r="K36" s="25"/>
      <c r="L36" s="20"/>
    </row>
    <row r="37" spans="1:12" s="26" customFormat="1" x14ac:dyDescent="0.2">
      <c r="A37" s="66"/>
      <c r="B37" s="199" t="s">
        <v>188</v>
      </c>
      <c r="C37" s="199"/>
      <c r="D37" s="199"/>
      <c r="E37" s="28">
        <f>E38+E40</f>
        <v>4000000</v>
      </c>
      <c r="F37" s="28">
        <f>F38+F40</f>
        <v>0</v>
      </c>
      <c r="G37" s="72">
        <f>G38+G40</f>
        <v>4000000</v>
      </c>
      <c r="H37" s="72"/>
      <c r="I37" s="30"/>
      <c r="J37" s="20"/>
      <c r="K37" s="25"/>
      <c r="L37" s="20"/>
    </row>
    <row r="38" spans="1:12" s="26" customFormat="1" ht="18.75" customHeight="1" x14ac:dyDescent="0.2">
      <c r="A38" s="32"/>
      <c r="B38" s="33"/>
      <c r="C38" s="196" t="s">
        <v>189</v>
      </c>
      <c r="D38" s="200"/>
      <c r="E38" s="62">
        <f>E39</f>
        <v>2000000</v>
      </c>
      <c r="F38" s="62">
        <f t="shared" ref="F38:G38" si="4">F39</f>
        <v>0</v>
      </c>
      <c r="G38" s="62">
        <f t="shared" si="4"/>
        <v>2000000</v>
      </c>
      <c r="H38" s="35"/>
      <c r="I38" s="37"/>
      <c r="J38" s="20"/>
      <c r="K38" s="25"/>
      <c r="L38" s="20"/>
    </row>
    <row r="39" spans="1:12" s="26" customFormat="1" x14ac:dyDescent="0.2">
      <c r="A39" s="46"/>
      <c r="B39" s="47"/>
      <c r="C39" s="147"/>
      <c r="D39" s="73" t="s">
        <v>190</v>
      </c>
      <c r="E39" s="53">
        <v>2000000</v>
      </c>
      <c r="F39" s="53">
        <v>0</v>
      </c>
      <c r="G39" s="100">
        <v>2000000</v>
      </c>
      <c r="H39" s="70"/>
      <c r="I39" s="130"/>
      <c r="J39" s="20"/>
      <c r="K39" s="25"/>
      <c r="L39" s="20"/>
    </row>
    <row r="40" spans="1:12" s="26" customFormat="1" x14ac:dyDescent="0.2">
      <c r="A40" s="64"/>
      <c r="B40" s="33"/>
      <c r="C40" s="196" t="s">
        <v>191</v>
      </c>
      <c r="D40" s="196"/>
      <c r="E40" s="62">
        <f>E41</f>
        <v>2000000</v>
      </c>
      <c r="F40" s="62">
        <f>F41</f>
        <v>0</v>
      </c>
      <c r="G40" s="35">
        <f>G41</f>
        <v>2000000</v>
      </c>
      <c r="H40" s="35"/>
      <c r="I40" s="37"/>
      <c r="J40" s="20"/>
      <c r="K40" s="25"/>
      <c r="L40" s="20"/>
    </row>
    <row r="41" spans="1:12" s="81" customFormat="1" x14ac:dyDescent="0.2">
      <c r="A41" s="82"/>
      <c r="B41" s="83"/>
      <c r="C41" s="84"/>
      <c r="D41" s="51" t="s">
        <v>192</v>
      </c>
      <c r="E41" s="42">
        <v>2000000</v>
      </c>
      <c r="F41" s="53">
        <v>0</v>
      </c>
      <c r="G41" s="93">
        <v>2000000</v>
      </c>
      <c r="H41" s="44"/>
      <c r="I41" s="130"/>
      <c r="J41" s="20"/>
      <c r="K41" s="25"/>
      <c r="L41" s="20"/>
    </row>
    <row r="43" spans="1:12" s="153" customFormat="1" x14ac:dyDescent="0.2">
      <c r="E43" s="1"/>
      <c r="F43" s="1"/>
      <c r="G43" s="1"/>
      <c r="H43" s="1"/>
      <c r="I43" s="154"/>
      <c r="J43" s="1"/>
    </row>
  </sheetData>
  <mergeCells count="20">
    <mergeCell ref="C38:D38"/>
    <mergeCell ref="C40:D40"/>
    <mergeCell ref="C15:D15"/>
    <mergeCell ref="C17:D17"/>
    <mergeCell ref="B19:D19"/>
    <mergeCell ref="C20:D20"/>
    <mergeCell ref="B37:D37"/>
    <mergeCell ref="A8:D8"/>
    <mergeCell ref="B9:D9"/>
    <mergeCell ref="C10:D10"/>
    <mergeCell ref="C12:D12"/>
    <mergeCell ref="B14:D14"/>
    <mergeCell ref="A1:I1"/>
    <mergeCell ref="A2:I2"/>
    <mergeCell ref="G3:I3"/>
    <mergeCell ref="A5:D6"/>
    <mergeCell ref="E5:F5"/>
    <mergeCell ref="G5:G6"/>
    <mergeCell ref="H5:H6"/>
    <mergeCell ref="I5:I6"/>
  </mergeCells>
  <pageMargins left="0.23622047244094491" right="0.11811023622047245" top="0.28011363636363634" bottom="0.24715909090909091" header="9.0624999999999997E-2" footer="0.12357954545454546"/>
  <pageSetup paperSize="9" scale="92" orientation="landscape" horizontalDpi="0" verticalDpi="0" r:id="rId1"/>
  <headerFooter>
    <oddHeader>&amp;R&amp;"TH SarabunPSK,ธรรมดา"&amp;10&amp;A</oddHeader>
    <oddFooter>&amp;C&amp;"TH SarabunPSK,ธรรมดา"&amp;10หน้าที่ &amp;P&amp;R&amp;"TH SarabunPSK,ธรรมดา"&amp;10&amp;Z&amp;F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3"/>
  <sheetViews>
    <sheetView view="pageBreakPreview" zoomScale="120" zoomScaleNormal="110" zoomScaleSheetLayoutView="120" zoomScalePageLayoutView="110" workbookViewId="0">
      <selection activeCell="D12" sqref="D12"/>
    </sheetView>
  </sheetViews>
  <sheetFormatPr defaultRowHeight="18.75" x14ac:dyDescent="0.2"/>
  <cols>
    <col min="1" max="1" width="1.25" style="2" customWidth="1"/>
    <col min="2" max="2" width="1.125" style="2" customWidth="1"/>
    <col min="3" max="3" width="1.625" style="2" customWidth="1"/>
    <col min="4" max="4" width="51.625" style="2" customWidth="1"/>
    <col min="5" max="6" width="11" style="155" bestFit="1" customWidth="1"/>
    <col min="7" max="7" width="11.875" style="8" customWidth="1"/>
    <col min="8" max="8" width="23.25" style="8" customWidth="1"/>
    <col min="9" max="9" width="34.625" style="9" customWidth="1"/>
    <col min="10" max="10" width="14.5" style="1" customWidth="1"/>
    <col min="11" max="11" width="10.125" style="2" bestFit="1" customWidth="1"/>
    <col min="12" max="16384" width="9" style="2"/>
  </cols>
  <sheetData>
    <row r="1" spans="1:12" x14ac:dyDescent="0.2">
      <c r="A1" s="178" t="s">
        <v>0</v>
      </c>
      <c r="B1" s="178"/>
      <c r="C1" s="178"/>
      <c r="D1" s="178"/>
      <c r="E1" s="178"/>
      <c r="F1" s="178"/>
      <c r="G1" s="178"/>
      <c r="H1" s="178"/>
      <c r="I1" s="178"/>
    </row>
    <row r="2" spans="1:12" x14ac:dyDescent="0.2">
      <c r="A2" s="178" t="s">
        <v>1</v>
      </c>
      <c r="B2" s="178"/>
      <c r="C2" s="178"/>
      <c r="D2" s="178"/>
      <c r="E2" s="178"/>
      <c r="F2" s="178"/>
      <c r="G2" s="178"/>
      <c r="H2" s="178"/>
      <c r="I2" s="178"/>
    </row>
    <row r="3" spans="1:12" x14ac:dyDescent="0.2">
      <c r="A3" s="3"/>
      <c r="B3" s="3"/>
      <c r="C3" s="3"/>
      <c r="D3" s="3" t="s">
        <v>228</v>
      </c>
      <c r="E3" s="4"/>
      <c r="F3" s="4"/>
      <c r="G3" s="179" t="s">
        <v>203</v>
      </c>
      <c r="H3" s="179"/>
      <c r="I3" s="179"/>
    </row>
    <row r="4" spans="1:12" ht="8.25" customHeight="1" x14ac:dyDescent="0.2">
      <c r="A4" s="5"/>
      <c r="B4" s="5"/>
      <c r="C4" s="5"/>
      <c r="D4" s="5"/>
      <c r="E4" s="6"/>
      <c r="F4" s="6"/>
      <c r="G4" s="7"/>
    </row>
    <row r="5" spans="1:12" s="176" customFormat="1" ht="18.75" customHeight="1" x14ac:dyDescent="0.2">
      <c r="A5" s="180" t="s">
        <v>3</v>
      </c>
      <c r="B5" s="181"/>
      <c r="C5" s="181"/>
      <c r="D5" s="182"/>
      <c r="E5" s="186" t="s">
        <v>4</v>
      </c>
      <c r="F5" s="187"/>
      <c r="G5" s="188" t="s">
        <v>5</v>
      </c>
      <c r="H5" s="189" t="s">
        <v>204</v>
      </c>
      <c r="I5" s="191" t="s">
        <v>205</v>
      </c>
      <c r="J5" s="10"/>
    </row>
    <row r="6" spans="1:12" s="176" customFormat="1" x14ac:dyDescent="0.2">
      <c r="A6" s="183"/>
      <c r="B6" s="184"/>
      <c r="C6" s="184"/>
      <c r="D6" s="185"/>
      <c r="E6" s="177" t="s">
        <v>8</v>
      </c>
      <c r="F6" s="177" t="s">
        <v>9</v>
      </c>
      <c r="G6" s="188"/>
      <c r="H6" s="190"/>
      <c r="I6" s="192"/>
      <c r="J6" s="10"/>
    </row>
    <row r="7" spans="1:12" s="21" customFormat="1" x14ac:dyDescent="0.2">
      <c r="A7" s="13" t="s">
        <v>10</v>
      </c>
      <c r="B7" s="14"/>
      <c r="C7" s="14"/>
      <c r="D7" s="15"/>
      <c r="E7" s="16">
        <f>E8</f>
        <v>817000</v>
      </c>
      <c r="F7" s="16">
        <f t="shared" ref="F7:G7" si="0">F8</f>
        <v>0</v>
      </c>
      <c r="G7" s="16">
        <f t="shared" si="0"/>
        <v>817000</v>
      </c>
      <c r="H7" s="16"/>
      <c r="I7" s="17"/>
      <c r="J7" s="18"/>
      <c r="K7" s="19"/>
      <c r="L7" s="20"/>
    </row>
    <row r="8" spans="1:12" s="26" customFormat="1" x14ac:dyDescent="0.2">
      <c r="A8" s="194" t="s">
        <v>152</v>
      </c>
      <c r="B8" s="194"/>
      <c r="C8" s="194"/>
      <c r="D8" s="210"/>
      <c r="E8" s="22">
        <f>E9</f>
        <v>817000</v>
      </c>
      <c r="F8" s="22">
        <f t="shared" ref="F8:G8" si="1">F9</f>
        <v>0</v>
      </c>
      <c r="G8" s="22">
        <f t="shared" si="1"/>
        <v>817000</v>
      </c>
      <c r="H8" s="121"/>
      <c r="I8" s="24"/>
      <c r="J8" s="20"/>
      <c r="K8" s="25"/>
      <c r="L8" s="20"/>
    </row>
    <row r="9" spans="1:12" s="26" customFormat="1" x14ac:dyDescent="0.2">
      <c r="A9" s="66"/>
      <c r="B9" s="199" t="s">
        <v>165</v>
      </c>
      <c r="C9" s="199"/>
      <c r="D9" s="199"/>
      <c r="E9" s="28">
        <f>E10</f>
        <v>817000</v>
      </c>
      <c r="F9" s="28">
        <f>F10</f>
        <v>0</v>
      </c>
      <c r="G9" s="72">
        <f>G10</f>
        <v>817000</v>
      </c>
      <c r="H9" s="72"/>
      <c r="I9" s="30"/>
      <c r="J9" s="20"/>
      <c r="K9" s="25"/>
      <c r="L9" s="20"/>
    </row>
    <row r="10" spans="1:12" s="26" customFormat="1" x14ac:dyDescent="0.2">
      <c r="A10" s="60"/>
      <c r="B10" s="61"/>
      <c r="C10" s="198" t="s">
        <v>166</v>
      </c>
      <c r="D10" s="198"/>
      <c r="E10" s="34">
        <f>SUM(E11:E13)</f>
        <v>817000</v>
      </c>
      <c r="F10" s="34">
        <f>SUM(F11:F13)</f>
        <v>0</v>
      </c>
      <c r="G10" s="35">
        <f>SUM(G11:G13)</f>
        <v>817000</v>
      </c>
      <c r="H10" s="35"/>
      <c r="I10" s="37"/>
      <c r="J10" s="20"/>
      <c r="K10" s="25"/>
      <c r="L10" s="20"/>
    </row>
    <row r="11" spans="1:12" s="26" customFormat="1" x14ac:dyDescent="0.2">
      <c r="A11" s="38"/>
      <c r="B11" s="39"/>
      <c r="C11" s="39"/>
      <c r="D11" s="142" t="s">
        <v>167</v>
      </c>
      <c r="E11" s="43">
        <f>221000+66000</f>
        <v>287000</v>
      </c>
      <c r="F11" s="42">
        <v>0</v>
      </c>
      <c r="G11" s="43">
        <f>221000+66000</f>
        <v>287000</v>
      </c>
      <c r="H11" s="44"/>
      <c r="I11" s="74"/>
      <c r="J11" s="20"/>
      <c r="K11" s="25"/>
      <c r="L11" s="20"/>
    </row>
    <row r="12" spans="1:12" s="26" customFormat="1" x14ac:dyDescent="0.2">
      <c r="A12" s="55"/>
      <c r="B12" s="56"/>
      <c r="C12" s="56"/>
      <c r="D12" s="143" t="s">
        <v>169</v>
      </c>
      <c r="E12" s="93">
        <f>44400+12400+43200</f>
        <v>100000</v>
      </c>
      <c r="F12" s="53">
        <v>0</v>
      </c>
      <c r="G12" s="93">
        <f>44400+12400+43200</f>
        <v>100000</v>
      </c>
      <c r="H12" s="44"/>
      <c r="I12" s="80"/>
      <c r="J12" s="20"/>
      <c r="K12" s="25"/>
      <c r="L12" s="20"/>
    </row>
    <row r="13" spans="1:12" s="26" customFormat="1" ht="37.5" x14ac:dyDescent="0.2">
      <c r="A13" s="38"/>
      <c r="B13" s="39"/>
      <c r="C13" s="39"/>
      <c r="D13" s="142" t="s">
        <v>170</v>
      </c>
      <c r="E13" s="93">
        <f>290000+20000+120000</f>
        <v>430000</v>
      </c>
      <c r="F13" s="42">
        <v>0</v>
      </c>
      <c r="G13" s="93">
        <f>290000+20000+120000</f>
        <v>430000</v>
      </c>
      <c r="H13" s="44"/>
      <c r="I13" s="74"/>
      <c r="J13" s="20"/>
      <c r="K13" s="25"/>
      <c r="L13" s="20"/>
    </row>
  </sheetData>
  <mergeCells count="11">
    <mergeCell ref="B9:D9"/>
    <mergeCell ref="C10:D10"/>
    <mergeCell ref="A8:D8"/>
    <mergeCell ref="A1:I1"/>
    <mergeCell ref="A2:I2"/>
    <mergeCell ref="G3:I3"/>
    <mergeCell ref="A5:D6"/>
    <mergeCell ref="E5:F5"/>
    <mergeCell ref="G5:G6"/>
    <mergeCell ref="H5:H6"/>
    <mergeCell ref="I5:I6"/>
  </mergeCells>
  <pageMargins left="0.23622047244094491" right="0.11811023622047245" top="0.28011363636363634" bottom="0.24715909090909091" header="9.0624999999999997E-2" footer="0.12357954545454546"/>
  <pageSetup paperSize="9" scale="92" orientation="landscape" horizontalDpi="0" verticalDpi="0" r:id="rId1"/>
  <headerFooter>
    <oddHeader>&amp;R&amp;"TH SarabunPSK,ธรรมดา"&amp;10&amp;A</oddHeader>
    <oddFooter>&amp;C&amp;"TH SarabunPSK,ธรรมดา"&amp;10หน้าที่ &amp;P&amp;R&amp;"TH SarabunPSK,ธรรมดา"&amp;10&amp;Z&amp;F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FF00"/>
  </sheetPr>
  <dimension ref="A1:L165"/>
  <sheetViews>
    <sheetView zoomScale="110" zoomScaleNormal="110" zoomScaleSheetLayoutView="120" zoomScalePageLayoutView="110" workbookViewId="0">
      <selection activeCell="F116" sqref="F116"/>
    </sheetView>
  </sheetViews>
  <sheetFormatPr defaultRowHeight="18.75" x14ac:dyDescent="0.2"/>
  <cols>
    <col min="1" max="1" width="1.25" style="2" customWidth="1"/>
    <col min="2" max="2" width="1.125" style="2" customWidth="1"/>
    <col min="3" max="3" width="1.625" style="2" customWidth="1"/>
    <col min="4" max="4" width="51.625" style="2" customWidth="1"/>
    <col min="5" max="6" width="11" style="155" bestFit="1" customWidth="1"/>
    <col min="7" max="7" width="11.875" style="8" customWidth="1"/>
    <col min="8" max="8" width="11.375" style="8" hidden="1" customWidth="1"/>
    <col min="9" max="9" width="12.125" style="9" customWidth="1"/>
    <col min="10" max="10" width="14.5" style="1" customWidth="1"/>
    <col min="11" max="11" width="10.125" style="2" bestFit="1" customWidth="1"/>
    <col min="12" max="16384" width="9" style="2"/>
  </cols>
  <sheetData>
    <row r="1" spans="1:12" x14ac:dyDescent="0.2">
      <c r="A1" s="178" t="s">
        <v>0</v>
      </c>
      <c r="B1" s="178"/>
      <c r="C1" s="178"/>
      <c r="D1" s="178"/>
      <c r="E1" s="178"/>
      <c r="F1" s="178"/>
      <c r="G1" s="178"/>
      <c r="H1" s="178"/>
      <c r="I1" s="178"/>
    </row>
    <row r="2" spans="1:12" x14ac:dyDescent="0.2">
      <c r="A2" s="178" t="s">
        <v>1</v>
      </c>
      <c r="B2" s="178"/>
      <c r="C2" s="178"/>
      <c r="D2" s="178"/>
      <c r="E2" s="178"/>
      <c r="F2" s="178"/>
      <c r="G2" s="178"/>
      <c r="H2" s="178"/>
      <c r="I2" s="178"/>
    </row>
    <row r="3" spans="1:12" x14ac:dyDescent="0.2">
      <c r="A3" s="3"/>
      <c r="B3" s="3"/>
      <c r="C3" s="3"/>
      <c r="D3" s="3"/>
      <c r="E3" s="4"/>
      <c r="F3" s="4"/>
      <c r="G3" s="179" t="s">
        <v>2</v>
      </c>
      <c r="H3" s="179"/>
      <c r="I3" s="179"/>
    </row>
    <row r="4" spans="1:12" ht="8.25" customHeight="1" x14ac:dyDescent="0.2">
      <c r="A4" s="5"/>
      <c r="B4" s="5"/>
      <c r="C4" s="5"/>
      <c r="D4" s="5"/>
      <c r="E4" s="6"/>
      <c r="F4" s="6"/>
      <c r="G4" s="7"/>
    </row>
    <row r="5" spans="1:12" s="11" customFormat="1" x14ac:dyDescent="0.2">
      <c r="A5" s="201" t="s">
        <v>3</v>
      </c>
      <c r="B5" s="202"/>
      <c r="C5" s="202"/>
      <c r="D5" s="203"/>
      <c r="E5" s="207" t="s">
        <v>4</v>
      </c>
      <c r="F5" s="208"/>
      <c r="G5" s="209" t="s">
        <v>5</v>
      </c>
      <c r="H5" s="215" t="s">
        <v>6</v>
      </c>
      <c r="I5" s="217" t="s">
        <v>7</v>
      </c>
      <c r="J5" s="10"/>
    </row>
    <row r="6" spans="1:12" s="11" customFormat="1" hidden="1" x14ac:dyDescent="0.2">
      <c r="A6" s="204"/>
      <c r="B6" s="205"/>
      <c r="C6" s="205"/>
      <c r="D6" s="206"/>
      <c r="E6" s="12" t="s">
        <v>8</v>
      </c>
      <c r="F6" s="12" t="s">
        <v>9</v>
      </c>
      <c r="G6" s="209"/>
      <c r="H6" s="216"/>
      <c r="I6" s="218"/>
      <c r="J6" s="10"/>
    </row>
    <row r="7" spans="1:12" s="21" customFormat="1" hidden="1" x14ac:dyDescent="0.2">
      <c r="A7" s="13" t="s">
        <v>10</v>
      </c>
      <c r="B7" s="14"/>
      <c r="C7" s="14"/>
      <c r="D7" s="15"/>
      <c r="E7" s="16">
        <f>E8+E98+E123</f>
        <v>67723300</v>
      </c>
      <c r="F7" s="16">
        <f>F8+F98+F123</f>
        <v>124973800</v>
      </c>
      <c r="G7" s="16">
        <f>G8+G98+G123</f>
        <v>192697100</v>
      </c>
      <c r="H7" s="16"/>
      <c r="I7" s="17"/>
      <c r="J7" s="18"/>
      <c r="K7" s="19"/>
      <c r="L7" s="20"/>
    </row>
    <row r="8" spans="1:12" s="26" customFormat="1" hidden="1" x14ac:dyDescent="0.2">
      <c r="A8" s="194" t="s">
        <v>11</v>
      </c>
      <c r="B8" s="194"/>
      <c r="C8" s="194"/>
      <c r="D8" s="194"/>
      <c r="E8" s="22">
        <f>E9+E10+E35+E39+E51+E56+E80+E88+E89+E97</f>
        <v>35469400</v>
      </c>
      <c r="F8" s="22">
        <f>F9+F10+F35+F39+F51+F56+F80+F88+F89+F97</f>
        <v>117148800</v>
      </c>
      <c r="G8" s="23">
        <f>G9+G10+G35+G39+G51+G56+G80+G88+G89+G97</f>
        <v>152618200</v>
      </c>
      <c r="H8" s="23" t="e">
        <f>H9+H10+H35+H39+H51+H56+H80+H88+H89+H97</f>
        <v>#REF!</v>
      </c>
      <c r="I8" s="24"/>
      <c r="J8" s="20"/>
      <c r="K8" s="25"/>
      <c r="L8" s="20"/>
    </row>
    <row r="9" spans="1:12" s="26" customFormat="1" hidden="1" x14ac:dyDescent="0.2">
      <c r="A9" s="27"/>
      <c r="B9" s="211" t="s">
        <v>12</v>
      </c>
      <c r="C9" s="211"/>
      <c r="D9" s="219"/>
      <c r="E9" s="28">
        <v>0</v>
      </c>
      <c r="F9" s="28">
        <v>0</v>
      </c>
      <c r="G9" s="29">
        <v>0</v>
      </c>
      <c r="H9" s="29" t="e">
        <f>#REF!+#REF!</f>
        <v>#REF!</v>
      </c>
      <c r="I9" s="30"/>
      <c r="J9" s="20"/>
      <c r="K9" s="25"/>
      <c r="L9" s="20"/>
    </row>
    <row r="10" spans="1:12" s="26" customFormat="1" hidden="1" x14ac:dyDescent="0.2">
      <c r="A10" s="31"/>
      <c r="B10" s="195" t="s">
        <v>13</v>
      </c>
      <c r="C10" s="195"/>
      <c r="D10" s="195"/>
      <c r="E10" s="28">
        <f>E11+E14+E29+E31+E33</f>
        <v>8224500</v>
      </c>
      <c r="F10" s="28">
        <f>F11+F14+F29+F31+F33</f>
        <v>0</v>
      </c>
      <c r="G10" s="29">
        <f>G11+G14+G29+G31+G33</f>
        <v>8224500</v>
      </c>
      <c r="H10" s="29" t="e">
        <f>H11+H14+H29+H31+H33</f>
        <v>#REF!</v>
      </c>
      <c r="I10" s="30"/>
      <c r="J10" s="20"/>
      <c r="K10" s="25"/>
      <c r="L10" s="20"/>
    </row>
    <row r="11" spans="1:12" s="26" customFormat="1" hidden="1" x14ac:dyDescent="0.2">
      <c r="A11" s="32"/>
      <c r="B11" s="33"/>
      <c r="C11" s="196" t="s">
        <v>14</v>
      </c>
      <c r="D11" s="196"/>
      <c r="E11" s="34">
        <f>E12+E13</f>
        <v>1091200</v>
      </c>
      <c r="F11" s="34">
        <f>F12+F13</f>
        <v>0</v>
      </c>
      <c r="G11" s="35">
        <f>G12+G13</f>
        <v>1091200</v>
      </c>
      <c r="H11" s="36" t="e">
        <f>H12+H13</f>
        <v>#REF!</v>
      </c>
      <c r="I11" s="37"/>
      <c r="J11" s="20"/>
      <c r="K11" s="25"/>
      <c r="L11" s="20"/>
    </row>
    <row r="12" spans="1:12" s="26" customFormat="1" ht="40.5" hidden="1" customHeight="1" x14ac:dyDescent="0.2">
      <c r="A12" s="38"/>
      <c r="B12" s="39"/>
      <c r="C12" s="40"/>
      <c r="D12" s="41" t="s">
        <v>15</v>
      </c>
      <c r="E12" s="42">
        <v>220000</v>
      </c>
      <c r="F12" s="42">
        <v>0</v>
      </c>
      <c r="G12" s="43">
        <v>220000</v>
      </c>
      <c r="H12" s="44" t="e">
        <f>#REF!-G12</f>
        <v>#REF!</v>
      </c>
      <c r="I12" s="45" t="s">
        <v>16</v>
      </c>
      <c r="J12" s="20"/>
      <c r="K12" s="25"/>
      <c r="L12" s="20"/>
    </row>
    <row r="13" spans="1:12" s="26" customFormat="1" ht="37.5" hidden="1" x14ac:dyDescent="0.2">
      <c r="A13" s="46"/>
      <c r="B13" s="47"/>
      <c r="C13" s="47"/>
      <c r="D13" s="48" t="s">
        <v>17</v>
      </c>
      <c r="E13" s="42">
        <v>871200</v>
      </c>
      <c r="F13" s="42">
        <v>0</v>
      </c>
      <c r="G13" s="49">
        <v>871200</v>
      </c>
      <c r="H13" s="44" t="e">
        <f>#REF!-G13</f>
        <v>#REF!</v>
      </c>
      <c r="I13" s="45" t="s">
        <v>18</v>
      </c>
      <c r="J13" s="20"/>
      <c r="K13" s="25"/>
      <c r="L13" s="20"/>
    </row>
    <row r="14" spans="1:12" s="26" customFormat="1" hidden="1" x14ac:dyDescent="0.2">
      <c r="A14" s="32"/>
      <c r="B14" s="33"/>
      <c r="C14" s="197" t="s">
        <v>19</v>
      </c>
      <c r="D14" s="197"/>
      <c r="E14" s="50">
        <f>SUM(E15:E28)</f>
        <v>6773300</v>
      </c>
      <c r="F14" s="50">
        <f>SUM(F15:F28)</f>
        <v>0</v>
      </c>
      <c r="G14" s="35">
        <f>SUM(G15:G28)</f>
        <v>6773300</v>
      </c>
      <c r="H14" s="35" t="e">
        <f>SUM(H15:H28)</f>
        <v>#REF!</v>
      </c>
      <c r="I14" s="37"/>
      <c r="J14" s="20"/>
      <c r="K14" s="25"/>
      <c r="L14" s="20"/>
    </row>
    <row r="15" spans="1:12" s="26" customFormat="1" hidden="1" x14ac:dyDescent="0.2">
      <c r="A15" s="38"/>
      <c r="B15" s="39"/>
      <c r="C15" s="39"/>
      <c r="D15" s="51" t="s">
        <v>20</v>
      </c>
      <c r="E15" s="52">
        <v>953800</v>
      </c>
      <c r="F15" s="53">
        <v>0</v>
      </c>
      <c r="G15" s="52">
        <v>953800</v>
      </c>
      <c r="H15" s="44" t="e">
        <f>#REF!-G15</f>
        <v>#REF!</v>
      </c>
      <c r="I15" s="54" t="s">
        <v>16</v>
      </c>
      <c r="J15" s="20"/>
      <c r="K15" s="25"/>
      <c r="L15" s="20"/>
    </row>
    <row r="16" spans="1:12" s="26" customFormat="1" ht="37.5" hidden="1" x14ac:dyDescent="0.2">
      <c r="A16" s="55"/>
      <c r="B16" s="56"/>
      <c r="C16" s="56"/>
      <c r="D16" s="57" t="s">
        <v>21</v>
      </c>
      <c r="E16" s="49">
        <v>50000</v>
      </c>
      <c r="F16" s="42">
        <v>0</v>
      </c>
      <c r="G16" s="49">
        <v>50000</v>
      </c>
      <c r="H16" s="44" t="e">
        <f>#REF!-G16</f>
        <v>#REF!</v>
      </c>
      <c r="I16" s="45" t="s">
        <v>22</v>
      </c>
      <c r="J16" s="20"/>
      <c r="K16" s="25"/>
      <c r="L16" s="20"/>
    </row>
    <row r="17" spans="1:12" s="26" customFormat="1" hidden="1" x14ac:dyDescent="0.2">
      <c r="A17" s="38"/>
      <c r="B17" s="39"/>
      <c r="C17" s="39"/>
      <c r="D17" s="51" t="s">
        <v>23</v>
      </c>
      <c r="E17" s="49">
        <v>960000</v>
      </c>
      <c r="F17" s="42">
        <v>0</v>
      </c>
      <c r="G17" s="49">
        <v>960000</v>
      </c>
      <c r="H17" s="44" t="e">
        <f>#REF!-G17</f>
        <v>#REF!</v>
      </c>
      <c r="I17" s="45" t="s">
        <v>24</v>
      </c>
      <c r="J17" s="20"/>
      <c r="K17" s="25"/>
      <c r="L17" s="20"/>
    </row>
    <row r="18" spans="1:12" s="26" customFormat="1" hidden="1" x14ac:dyDescent="0.2">
      <c r="A18" s="55"/>
      <c r="B18" s="56"/>
      <c r="C18" s="56"/>
      <c r="D18" s="57" t="s">
        <v>25</v>
      </c>
      <c r="E18" s="49">
        <v>220800</v>
      </c>
      <c r="F18" s="42">
        <v>0</v>
      </c>
      <c r="G18" s="49">
        <v>220800</v>
      </c>
      <c r="H18" s="44" t="e">
        <f>#REF!-G18</f>
        <v>#REF!</v>
      </c>
      <c r="I18" s="45" t="s">
        <v>24</v>
      </c>
      <c r="J18" s="20"/>
      <c r="K18" s="25"/>
      <c r="L18" s="20"/>
    </row>
    <row r="19" spans="1:12" s="26" customFormat="1" hidden="1" x14ac:dyDescent="0.2">
      <c r="A19" s="38"/>
      <c r="B19" s="39"/>
      <c r="C19" s="39"/>
      <c r="D19" s="51" t="s">
        <v>26</v>
      </c>
      <c r="E19" s="49">
        <v>500000</v>
      </c>
      <c r="F19" s="42">
        <v>0</v>
      </c>
      <c r="G19" s="49">
        <v>500000</v>
      </c>
      <c r="H19" s="44" t="e">
        <f>#REF!-G19</f>
        <v>#REF!</v>
      </c>
      <c r="I19" s="45" t="s">
        <v>24</v>
      </c>
      <c r="J19" s="20"/>
      <c r="K19" s="25"/>
      <c r="L19" s="20"/>
    </row>
    <row r="20" spans="1:12" s="26" customFormat="1" hidden="1" x14ac:dyDescent="0.2">
      <c r="A20" s="46"/>
      <c r="B20" s="47"/>
      <c r="C20" s="47"/>
      <c r="D20" s="48" t="s">
        <v>27</v>
      </c>
      <c r="E20" s="49">
        <v>500000</v>
      </c>
      <c r="F20" s="42">
        <v>0</v>
      </c>
      <c r="G20" s="49">
        <v>500000</v>
      </c>
      <c r="H20" s="44" t="e">
        <f>#REF!-G20</f>
        <v>#REF!</v>
      </c>
      <c r="I20" s="45" t="s">
        <v>24</v>
      </c>
      <c r="J20" s="20"/>
      <c r="K20" s="25"/>
      <c r="L20" s="20"/>
    </row>
    <row r="21" spans="1:12" s="26" customFormat="1" hidden="1" x14ac:dyDescent="0.2">
      <c r="A21" s="55"/>
      <c r="B21" s="56"/>
      <c r="C21" s="56"/>
      <c r="D21" s="58" t="s">
        <v>28</v>
      </c>
      <c r="E21" s="49">
        <v>685000</v>
      </c>
      <c r="F21" s="42">
        <v>0</v>
      </c>
      <c r="G21" s="49">
        <v>685000</v>
      </c>
      <c r="H21" s="44" t="e">
        <f>#REF!-G21</f>
        <v>#REF!</v>
      </c>
      <c r="I21" s="45" t="s">
        <v>24</v>
      </c>
      <c r="J21" s="20"/>
      <c r="K21" s="25"/>
      <c r="L21" s="20"/>
    </row>
    <row r="22" spans="1:12" s="26" customFormat="1" hidden="1" x14ac:dyDescent="0.2">
      <c r="A22" s="38"/>
      <c r="B22" s="39"/>
      <c r="C22" s="39"/>
      <c r="D22" s="51" t="s">
        <v>29</v>
      </c>
      <c r="E22" s="49">
        <v>140000</v>
      </c>
      <c r="F22" s="42">
        <v>0</v>
      </c>
      <c r="G22" s="49">
        <v>140000</v>
      </c>
      <c r="H22" s="44" t="e">
        <f>#REF!-G22</f>
        <v>#REF!</v>
      </c>
      <c r="I22" s="45" t="s">
        <v>24</v>
      </c>
      <c r="J22" s="20"/>
      <c r="K22" s="25"/>
      <c r="L22" s="20"/>
    </row>
    <row r="23" spans="1:12" s="26" customFormat="1" hidden="1" x14ac:dyDescent="0.2">
      <c r="A23" s="55"/>
      <c r="B23" s="56"/>
      <c r="C23" s="56"/>
      <c r="D23" s="57" t="s">
        <v>30</v>
      </c>
      <c r="E23" s="49">
        <v>900000</v>
      </c>
      <c r="F23" s="42">
        <v>0</v>
      </c>
      <c r="G23" s="49">
        <v>900000</v>
      </c>
      <c r="H23" s="44" t="e">
        <f>#REF!-G23</f>
        <v>#REF!</v>
      </c>
      <c r="I23" s="45" t="s">
        <v>24</v>
      </c>
      <c r="J23" s="20"/>
      <c r="K23" s="25"/>
      <c r="L23" s="20"/>
    </row>
    <row r="24" spans="1:12" s="26" customFormat="1" hidden="1" x14ac:dyDescent="0.2">
      <c r="A24" s="38"/>
      <c r="B24" s="39"/>
      <c r="C24" s="39"/>
      <c r="D24" s="51" t="s">
        <v>31</v>
      </c>
      <c r="E24" s="49">
        <v>50000</v>
      </c>
      <c r="F24" s="42">
        <v>0</v>
      </c>
      <c r="G24" s="49">
        <v>50000</v>
      </c>
      <c r="H24" s="44" t="e">
        <f>#REF!-G24</f>
        <v>#REF!</v>
      </c>
      <c r="I24" s="45" t="s">
        <v>24</v>
      </c>
      <c r="J24" s="20"/>
      <c r="K24" s="25"/>
      <c r="L24" s="20"/>
    </row>
    <row r="25" spans="1:12" s="26" customFormat="1" hidden="1" x14ac:dyDescent="0.2">
      <c r="A25" s="55"/>
      <c r="B25" s="56"/>
      <c r="C25" s="56"/>
      <c r="D25" s="57" t="s">
        <v>32</v>
      </c>
      <c r="E25" s="49">
        <v>150000</v>
      </c>
      <c r="F25" s="42">
        <v>0</v>
      </c>
      <c r="G25" s="49">
        <v>150000</v>
      </c>
      <c r="H25" s="44" t="e">
        <f>#REF!-G25</f>
        <v>#REF!</v>
      </c>
      <c r="I25" s="45" t="s">
        <v>24</v>
      </c>
      <c r="J25" s="20"/>
      <c r="K25" s="25"/>
      <c r="L25" s="20"/>
    </row>
    <row r="26" spans="1:12" s="26" customFormat="1" ht="37.5" hidden="1" x14ac:dyDescent="0.2">
      <c r="A26" s="38"/>
      <c r="B26" s="39"/>
      <c r="C26" s="39"/>
      <c r="D26" s="51" t="s">
        <v>33</v>
      </c>
      <c r="E26" s="49">
        <v>360000</v>
      </c>
      <c r="F26" s="42">
        <v>0</v>
      </c>
      <c r="G26" s="49">
        <v>360000</v>
      </c>
      <c r="H26" s="44" t="e">
        <f>#REF!-G26</f>
        <v>#REF!</v>
      </c>
      <c r="I26" s="45" t="s">
        <v>24</v>
      </c>
      <c r="J26" s="20"/>
      <c r="K26" s="25"/>
      <c r="L26" s="20"/>
    </row>
    <row r="27" spans="1:12" s="26" customFormat="1" hidden="1" x14ac:dyDescent="0.2">
      <c r="A27" s="38"/>
      <c r="B27" s="39"/>
      <c r="C27" s="39"/>
      <c r="D27" s="51" t="s">
        <v>34</v>
      </c>
      <c r="E27" s="59">
        <v>1020000</v>
      </c>
      <c r="F27" s="42">
        <v>0</v>
      </c>
      <c r="G27" s="59">
        <v>1020000</v>
      </c>
      <c r="H27" s="44" t="e">
        <f>#REF!-G27</f>
        <v>#REF!</v>
      </c>
      <c r="I27" s="45" t="s">
        <v>24</v>
      </c>
      <c r="J27" s="20"/>
      <c r="K27" s="25"/>
      <c r="L27" s="20"/>
    </row>
    <row r="28" spans="1:12" s="26" customFormat="1" hidden="1" x14ac:dyDescent="0.2">
      <c r="A28" s="55"/>
      <c r="B28" s="56"/>
      <c r="C28" s="56"/>
      <c r="D28" s="48" t="s">
        <v>35</v>
      </c>
      <c r="E28" s="49">
        <v>283700</v>
      </c>
      <c r="F28" s="42">
        <v>0</v>
      </c>
      <c r="G28" s="49">
        <v>283700</v>
      </c>
      <c r="H28" s="44" t="e">
        <f>#REF!-G28</f>
        <v>#REF!</v>
      </c>
      <c r="I28" s="45" t="s">
        <v>24</v>
      </c>
      <c r="J28" s="20"/>
      <c r="K28" s="25"/>
      <c r="L28" s="20"/>
    </row>
    <row r="29" spans="1:12" s="26" customFormat="1" hidden="1" x14ac:dyDescent="0.2">
      <c r="A29" s="60"/>
      <c r="B29" s="61"/>
      <c r="C29" s="198" t="s">
        <v>36</v>
      </c>
      <c r="D29" s="198"/>
      <c r="E29" s="62">
        <f>E30</f>
        <v>80000</v>
      </c>
      <c r="F29" s="62">
        <f>F30</f>
        <v>0</v>
      </c>
      <c r="G29" s="35">
        <f>G30</f>
        <v>80000</v>
      </c>
      <c r="H29" s="35" t="e">
        <f>H30</f>
        <v>#REF!</v>
      </c>
      <c r="I29" s="37"/>
      <c r="J29" s="20"/>
      <c r="K29" s="25"/>
      <c r="L29" s="20"/>
    </row>
    <row r="30" spans="1:12" s="26" customFormat="1" hidden="1" x14ac:dyDescent="0.2">
      <c r="A30" s="38"/>
      <c r="B30" s="39"/>
      <c r="C30" s="40"/>
      <c r="D30" s="41" t="s">
        <v>37</v>
      </c>
      <c r="E30" s="42">
        <v>80000</v>
      </c>
      <c r="F30" s="42">
        <v>0</v>
      </c>
      <c r="G30" s="63">
        <v>80000</v>
      </c>
      <c r="H30" s="44" t="e">
        <f>#REF!-G30</f>
        <v>#REF!</v>
      </c>
      <c r="I30" s="45" t="s">
        <v>16</v>
      </c>
      <c r="J30" s="20"/>
      <c r="K30" s="25"/>
      <c r="L30" s="20"/>
    </row>
    <row r="31" spans="1:12" s="26" customFormat="1" hidden="1" x14ac:dyDescent="0.2">
      <c r="A31" s="64"/>
      <c r="B31" s="65"/>
      <c r="C31" s="193" t="s">
        <v>38</v>
      </c>
      <c r="D31" s="193"/>
      <c r="E31" s="62">
        <f>E32</f>
        <v>80000</v>
      </c>
      <c r="F31" s="62">
        <f>F32</f>
        <v>0</v>
      </c>
      <c r="G31" s="35">
        <f>G32</f>
        <v>80000</v>
      </c>
      <c r="H31" s="35" t="e">
        <f>H32</f>
        <v>#REF!</v>
      </c>
      <c r="I31" s="37"/>
      <c r="J31" s="20"/>
      <c r="K31" s="25"/>
      <c r="L31" s="20"/>
    </row>
    <row r="32" spans="1:12" s="26" customFormat="1" hidden="1" x14ac:dyDescent="0.2">
      <c r="A32" s="38"/>
      <c r="B32" s="39"/>
      <c r="C32" s="40"/>
      <c r="D32" s="41" t="s">
        <v>39</v>
      </c>
      <c r="E32" s="42">
        <v>80000</v>
      </c>
      <c r="F32" s="42">
        <v>0</v>
      </c>
      <c r="G32" s="63">
        <v>80000</v>
      </c>
      <c r="H32" s="44" t="e">
        <f>#REF!-G32</f>
        <v>#REF!</v>
      </c>
      <c r="I32" s="45" t="s">
        <v>16</v>
      </c>
      <c r="J32" s="20"/>
      <c r="K32" s="25"/>
      <c r="L32" s="20"/>
    </row>
    <row r="33" spans="1:12" s="26" customFormat="1" hidden="1" x14ac:dyDescent="0.2">
      <c r="A33" s="32"/>
      <c r="B33" s="33"/>
      <c r="C33" s="196" t="s">
        <v>40</v>
      </c>
      <c r="D33" s="196"/>
      <c r="E33" s="62">
        <f>E34</f>
        <v>200000</v>
      </c>
      <c r="F33" s="62">
        <f>F34</f>
        <v>0</v>
      </c>
      <c r="G33" s="35">
        <f>G34</f>
        <v>200000</v>
      </c>
      <c r="H33" s="35" t="e">
        <f>H34</f>
        <v>#REF!</v>
      </c>
      <c r="I33" s="37"/>
      <c r="J33" s="20"/>
      <c r="K33" s="25"/>
      <c r="L33" s="20"/>
    </row>
    <row r="34" spans="1:12" s="26" customFormat="1" hidden="1" x14ac:dyDescent="0.2">
      <c r="A34" s="38"/>
      <c r="B34" s="39"/>
      <c r="C34" s="40"/>
      <c r="D34" s="41" t="s">
        <v>41</v>
      </c>
      <c r="E34" s="42">
        <v>200000</v>
      </c>
      <c r="F34" s="42">
        <v>0</v>
      </c>
      <c r="G34" s="63">
        <v>200000</v>
      </c>
      <c r="H34" s="44" t="e">
        <f>#REF!-G34</f>
        <v>#REF!</v>
      </c>
      <c r="I34" s="45" t="s">
        <v>24</v>
      </c>
      <c r="J34" s="20"/>
      <c r="K34" s="25"/>
      <c r="L34" s="20"/>
    </row>
    <row r="35" spans="1:12" s="26" customFormat="1" hidden="1" x14ac:dyDescent="0.2">
      <c r="A35" s="66"/>
      <c r="B35" s="199" t="s">
        <v>42</v>
      </c>
      <c r="C35" s="199"/>
      <c r="D35" s="199"/>
      <c r="E35" s="28">
        <f>E36+E37</f>
        <v>220000</v>
      </c>
      <c r="F35" s="28">
        <f>F36+F37</f>
        <v>0</v>
      </c>
      <c r="G35" s="29">
        <f>G36+G37</f>
        <v>220000</v>
      </c>
      <c r="H35" s="29" t="e">
        <f>H36+H37</f>
        <v>#REF!</v>
      </c>
      <c r="I35" s="30"/>
      <c r="J35" s="20"/>
      <c r="K35" s="25"/>
      <c r="L35" s="20"/>
    </row>
    <row r="36" spans="1:12" s="26" customFormat="1" ht="18.75" hidden="1" customHeight="1" x14ac:dyDescent="0.2">
      <c r="A36" s="32"/>
      <c r="B36" s="33"/>
      <c r="C36" s="196" t="s">
        <v>43</v>
      </c>
      <c r="D36" s="200"/>
      <c r="E36" s="62">
        <v>0</v>
      </c>
      <c r="F36" s="62">
        <v>0</v>
      </c>
      <c r="G36" s="35">
        <v>0</v>
      </c>
      <c r="H36" s="35" t="e">
        <f>#REF!</f>
        <v>#REF!</v>
      </c>
      <c r="I36" s="37"/>
      <c r="J36" s="20"/>
      <c r="K36" s="25"/>
      <c r="L36" s="20"/>
    </row>
    <row r="37" spans="1:12" s="26" customFormat="1" hidden="1" x14ac:dyDescent="0.2">
      <c r="A37" s="32"/>
      <c r="B37" s="33"/>
      <c r="C37" s="196" t="s">
        <v>44</v>
      </c>
      <c r="D37" s="200"/>
      <c r="E37" s="34">
        <f>E38</f>
        <v>220000</v>
      </c>
      <c r="F37" s="34">
        <f t="shared" ref="F37:G37" si="0">F38</f>
        <v>0</v>
      </c>
      <c r="G37" s="34">
        <f t="shared" si="0"/>
        <v>220000</v>
      </c>
      <c r="H37" s="35" t="e">
        <f>#REF!+H38</f>
        <v>#REF!</v>
      </c>
      <c r="I37" s="37"/>
      <c r="J37" s="20"/>
      <c r="K37" s="25"/>
      <c r="L37" s="20"/>
    </row>
    <row r="38" spans="1:12" hidden="1" x14ac:dyDescent="0.2">
      <c r="A38" s="67"/>
      <c r="B38" s="68"/>
      <c r="C38" s="68"/>
      <c r="D38" s="48" t="s">
        <v>45</v>
      </c>
      <c r="E38" s="53">
        <v>220000</v>
      </c>
      <c r="F38" s="53">
        <v>0</v>
      </c>
      <c r="G38" s="69">
        <v>220000</v>
      </c>
      <c r="H38" s="70" t="e">
        <f>#REF!-G38</f>
        <v>#REF!</v>
      </c>
      <c r="I38" s="71" t="s">
        <v>46</v>
      </c>
      <c r="J38" s="20"/>
      <c r="K38" s="25"/>
      <c r="L38" s="20"/>
    </row>
    <row r="39" spans="1:12" s="26" customFormat="1" hidden="1" x14ac:dyDescent="0.2">
      <c r="A39" s="66"/>
      <c r="B39" s="199" t="s">
        <v>47</v>
      </c>
      <c r="C39" s="199"/>
      <c r="D39" s="199"/>
      <c r="E39" s="28">
        <f>E40+E47+E50</f>
        <v>22174900</v>
      </c>
      <c r="F39" s="28">
        <f>F40+F47+F50</f>
        <v>7310300</v>
      </c>
      <c r="G39" s="72">
        <f>G40+G47+G50</f>
        <v>29485200</v>
      </c>
      <c r="H39" s="72" t="e">
        <f>H40+H47+H50</f>
        <v>#REF!</v>
      </c>
      <c r="I39" s="30"/>
      <c r="J39" s="20"/>
      <c r="K39" s="25"/>
      <c r="L39" s="20"/>
    </row>
    <row r="40" spans="1:12" s="26" customFormat="1" hidden="1" x14ac:dyDescent="0.2">
      <c r="A40" s="32"/>
      <c r="B40" s="33"/>
      <c r="C40" s="196" t="s">
        <v>48</v>
      </c>
      <c r="D40" s="200"/>
      <c r="E40" s="34">
        <f>E41+E42+E43+E44+E45+E46</f>
        <v>7944900</v>
      </c>
      <c r="F40" s="34">
        <f>F41+F42+F43+F44+F45+F46</f>
        <v>7310300</v>
      </c>
      <c r="G40" s="35">
        <f>G41+G42+G43+G44+G45+G46</f>
        <v>15255200</v>
      </c>
      <c r="H40" s="35" t="e">
        <f>H41+H42+H43+H44+H45+H46</f>
        <v>#REF!</v>
      </c>
      <c r="I40" s="37"/>
      <c r="J40" s="20"/>
      <c r="K40" s="25"/>
      <c r="L40" s="20"/>
    </row>
    <row r="41" spans="1:12" ht="37.5" hidden="1" x14ac:dyDescent="0.2">
      <c r="A41" s="67"/>
      <c r="B41" s="68"/>
      <c r="C41" s="68"/>
      <c r="D41" s="48" t="s">
        <v>49</v>
      </c>
      <c r="E41" s="42">
        <v>100000</v>
      </c>
      <c r="F41" s="42">
        <v>0</v>
      </c>
      <c r="G41" s="43">
        <f>E41+F41</f>
        <v>100000</v>
      </c>
      <c r="H41" s="44" t="e">
        <f>#REF!-G41</f>
        <v>#REF!</v>
      </c>
      <c r="I41" s="45" t="s">
        <v>50</v>
      </c>
      <c r="J41" s="20"/>
      <c r="K41" s="25"/>
      <c r="L41" s="20"/>
    </row>
    <row r="42" spans="1:12" ht="37.5" hidden="1" x14ac:dyDescent="0.2">
      <c r="A42" s="67"/>
      <c r="B42" s="68"/>
      <c r="C42" s="68"/>
      <c r="D42" s="41" t="s">
        <v>51</v>
      </c>
      <c r="E42" s="42">
        <v>300000</v>
      </c>
      <c r="F42" s="42">
        <v>0</v>
      </c>
      <c r="G42" s="43">
        <f t="shared" ref="G42:G49" si="1">E42+F42</f>
        <v>300000</v>
      </c>
      <c r="H42" s="44" t="e">
        <f>#REF!-G42</f>
        <v>#REF!</v>
      </c>
      <c r="I42" s="45" t="s">
        <v>52</v>
      </c>
      <c r="J42" s="20"/>
      <c r="K42" s="25"/>
      <c r="L42" s="20"/>
    </row>
    <row r="43" spans="1:12" ht="37.5" x14ac:dyDescent="0.2">
      <c r="A43" s="67"/>
      <c r="B43" s="68"/>
      <c r="C43" s="68"/>
      <c r="D43" s="41" t="s">
        <v>53</v>
      </c>
      <c r="E43" s="42">
        <v>3003600</v>
      </c>
      <c r="F43" s="42">
        <v>5365300</v>
      </c>
      <c r="G43" s="43">
        <f t="shared" si="1"/>
        <v>8368900</v>
      </c>
      <c r="H43" s="44" t="e">
        <f>#REF!-G43</f>
        <v>#REF!</v>
      </c>
      <c r="I43" s="45" t="s">
        <v>54</v>
      </c>
      <c r="J43" s="20"/>
      <c r="K43" s="25"/>
      <c r="L43" s="20"/>
    </row>
    <row r="44" spans="1:12" ht="56.25" x14ac:dyDescent="0.2">
      <c r="A44" s="67"/>
      <c r="B44" s="68"/>
      <c r="C44" s="68"/>
      <c r="D44" s="41" t="s">
        <v>55</v>
      </c>
      <c r="E44" s="42">
        <v>901000</v>
      </c>
      <c r="F44" s="42">
        <v>0</v>
      </c>
      <c r="G44" s="43">
        <f t="shared" si="1"/>
        <v>901000</v>
      </c>
      <c r="H44" s="44" t="e">
        <f>#REF!-G44</f>
        <v>#REF!</v>
      </c>
      <c r="I44" s="45" t="s">
        <v>54</v>
      </c>
      <c r="J44" s="20"/>
      <c r="K44" s="25"/>
      <c r="L44" s="20"/>
    </row>
    <row r="45" spans="1:12" ht="37.5" x14ac:dyDescent="0.2">
      <c r="A45" s="67"/>
      <c r="B45" s="68"/>
      <c r="C45" s="68"/>
      <c r="D45" s="48" t="s">
        <v>56</v>
      </c>
      <c r="E45" s="42">
        <f>2467400+110000</f>
        <v>2577400</v>
      </c>
      <c r="F45" s="42">
        <f>1545000+400000</f>
        <v>1945000</v>
      </c>
      <c r="G45" s="43">
        <f t="shared" si="1"/>
        <v>4522400</v>
      </c>
      <c r="H45" s="44" t="e">
        <f>#REF!-G45</f>
        <v>#REF!</v>
      </c>
      <c r="I45" s="45" t="s">
        <v>54</v>
      </c>
      <c r="J45" s="20"/>
      <c r="K45" s="25"/>
      <c r="L45" s="20"/>
    </row>
    <row r="46" spans="1:12" hidden="1" x14ac:dyDescent="0.2">
      <c r="A46" s="67"/>
      <c r="B46" s="68"/>
      <c r="C46" s="68"/>
      <c r="D46" s="41" t="s">
        <v>57</v>
      </c>
      <c r="E46" s="42">
        <f>433900+629000</f>
        <v>1062900</v>
      </c>
      <c r="F46" s="42">
        <v>0</v>
      </c>
      <c r="G46" s="43">
        <f t="shared" si="1"/>
        <v>1062900</v>
      </c>
      <c r="H46" s="44" t="e">
        <f>#REF!-G46</f>
        <v>#REF!</v>
      </c>
      <c r="I46" s="45" t="s">
        <v>58</v>
      </c>
      <c r="J46" s="20"/>
      <c r="K46" s="25"/>
      <c r="L46" s="20"/>
    </row>
    <row r="47" spans="1:12" s="26" customFormat="1" hidden="1" x14ac:dyDescent="0.2">
      <c r="A47" s="32"/>
      <c r="B47" s="33"/>
      <c r="C47" s="196" t="s">
        <v>59</v>
      </c>
      <c r="D47" s="196"/>
      <c r="E47" s="34">
        <f>E48+E49</f>
        <v>14230000</v>
      </c>
      <c r="F47" s="34">
        <f t="shared" ref="F47:G47" si="2">F48+F49</f>
        <v>0</v>
      </c>
      <c r="G47" s="34">
        <f t="shared" si="2"/>
        <v>14230000</v>
      </c>
      <c r="H47" s="35" t="e">
        <f>H48+H49</f>
        <v>#REF!</v>
      </c>
      <c r="I47" s="37"/>
      <c r="J47" s="20"/>
      <c r="K47" s="25"/>
      <c r="L47" s="20"/>
    </row>
    <row r="48" spans="1:12" s="26" customFormat="1" ht="27.75" hidden="1" customHeight="1" x14ac:dyDescent="0.2">
      <c r="A48" s="38"/>
      <c r="B48" s="39"/>
      <c r="C48" s="40"/>
      <c r="D48" s="73" t="s">
        <v>60</v>
      </c>
      <c r="E48" s="53">
        <v>13750000</v>
      </c>
      <c r="F48" s="53">
        <v>0</v>
      </c>
      <c r="G48" s="43">
        <f t="shared" si="1"/>
        <v>13750000</v>
      </c>
      <c r="H48" s="44" t="e">
        <f>#REF!-G48</f>
        <v>#REF!</v>
      </c>
      <c r="I48" s="54" t="s">
        <v>61</v>
      </c>
      <c r="J48" s="20"/>
      <c r="K48" s="25"/>
      <c r="L48" s="20"/>
    </row>
    <row r="49" spans="1:12" s="26" customFormat="1" ht="37.5" x14ac:dyDescent="0.2">
      <c r="A49" s="38"/>
      <c r="B49" s="39"/>
      <c r="C49" s="40"/>
      <c r="D49" s="51" t="s">
        <v>62</v>
      </c>
      <c r="E49" s="42">
        <v>480000</v>
      </c>
      <c r="F49" s="42">
        <v>0</v>
      </c>
      <c r="G49" s="43">
        <f t="shared" si="1"/>
        <v>480000</v>
      </c>
      <c r="H49" s="44" t="e">
        <f>#REF!-G49</f>
        <v>#REF!</v>
      </c>
      <c r="I49" s="74" t="s">
        <v>54</v>
      </c>
      <c r="J49" s="20"/>
      <c r="K49" s="25"/>
      <c r="L49" s="20"/>
    </row>
    <row r="50" spans="1:12" s="26" customFormat="1" hidden="1" x14ac:dyDescent="0.2">
      <c r="A50" s="32"/>
      <c r="B50" s="33"/>
      <c r="C50" s="196" t="s">
        <v>63</v>
      </c>
      <c r="D50" s="196"/>
      <c r="E50" s="34">
        <v>0</v>
      </c>
      <c r="F50" s="34">
        <v>0</v>
      </c>
      <c r="G50" s="35">
        <v>0</v>
      </c>
      <c r="H50" s="35" t="e">
        <f>#REF!</f>
        <v>#REF!</v>
      </c>
      <c r="I50" s="37"/>
      <c r="J50" s="20"/>
      <c r="K50" s="25"/>
      <c r="L50" s="20"/>
    </row>
    <row r="51" spans="1:12" s="26" customFormat="1" hidden="1" x14ac:dyDescent="0.2">
      <c r="A51" s="66"/>
      <c r="B51" s="199" t="s">
        <v>64</v>
      </c>
      <c r="C51" s="199"/>
      <c r="D51" s="199"/>
      <c r="E51" s="28">
        <f>E52</f>
        <v>950000</v>
      </c>
      <c r="F51" s="28">
        <f>F52</f>
        <v>0</v>
      </c>
      <c r="G51" s="72">
        <f>G52</f>
        <v>950000</v>
      </c>
      <c r="H51" s="72" t="e">
        <f>H52</f>
        <v>#REF!</v>
      </c>
      <c r="I51" s="30"/>
      <c r="J51" s="20"/>
      <c r="K51" s="25"/>
      <c r="L51" s="20"/>
    </row>
    <row r="52" spans="1:12" s="26" customFormat="1" hidden="1" x14ac:dyDescent="0.2">
      <c r="A52" s="32"/>
      <c r="B52" s="33"/>
      <c r="C52" s="196" t="s">
        <v>65</v>
      </c>
      <c r="D52" s="200"/>
      <c r="E52" s="34">
        <f>E53+E54+E55</f>
        <v>950000</v>
      </c>
      <c r="F52" s="34">
        <f>F53+F54+F55</f>
        <v>0</v>
      </c>
      <c r="G52" s="35">
        <f>G53+G54+G55</f>
        <v>950000</v>
      </c>
      <c r="H52" s="35" t="e">
        <f>H53+H54+H55</f>
        <v>#REF!</v>
      </c>
      <c r="I52" s="37"/>
      <c r="J52" s="20"/>
      <c r="K52" s="25"/>
      <c r="L52" s="20"/>
    </row>
    <row r="53" spans="1:12" ht="37.5" hidden="1" x14ac:dyDescent="0.2">
      <c r="A53" s="67"/>
      <c r="B53" s="68"/>
      <c r="C53" s="68"/>
      <c r="D53" s="51" t="s">
        <v>66</v>
      </c>
      <c r="E53" s="42">
        <v>100000</v>
      </c>
      <c r="F53" s="42">
        <v>0</v>
      </c>
      <c r="G53" s="43">
        <v>100000</v>
      </c>
      <c r="H53" s="44" t="e">
        <f>#REF!-G53</f>
        <v>#REF!</v>
      </c>
      <c r="I53" s="75" t="s">
        <v>67</v>
      </c>
      <c r="J53" s="20"/>
      <c r="K53" s="25"/>
      <c r="L53" s="20"/>
    </row>
    <row r="54" spans="1:12" hidden="1" x14ac:dyDescent="0.2">
      <c r="A54" s="67"/>
      <c r="B54" s="68"/>
      <c r="C54" s="68"/>
      <c r="D54" s="51" t="s">
        <v>68</v>
      </c>
      <c r="E54" s="42">
        <v>750000</v>
      </c>
      <c r="F54" s="42">
        <v>0</v>
      </c>
      <c r="G54" s="43">
        <v>750000</v>
      </c>
      <c r="H54" s="44" t="e">
        <f>#REF!-G54</f>
        <v>#REF!</v>
      </c>
      <c r="I54" s="76" t="s">
        <v>69</v>
      </c>
      <c r="J54" s="20"/>
      <c r="K54" s="25"/>
      <c r="L54" s="20"/>
    </row>
    <row r="55" spans="1:12" hidden="1" x14ac:dyDescent="0.2">
      <c r="A55" s="67"/>
      <c r="B55" s="68"/>
      <c r="C55" s="68"/>
      <c r="D55" s="73" t="s">
        <v>70</v>
      </c>
      <c r="E55" s="53">
        <v>100000</v>
      </c>
      <c r="F55" s="53">
        <v>0</v>
      </c>
      <c r="G55" s="49">
        <f>50080+49920</f>
        <v>100000</v>
      </c>
      <c r="H55" s="44" t="e">
        <f>#REF!-G55</f>
        <v>#REF!</v>
      </c>
      <c r="I55" s="76" t="s">
        <v>69</v>
      </c>
      <c r="J55" s="20"/>
      <c r="K55" s="25"/>
      <c r="L55" s="20"/>
    </row>
    <row r="56" spans="1:12" s="26" customFormat="1" hidden="1" x14ac:dyDescent="0.2">
      <c r="A56" s="66"/>
      <c r="B56" s="199" t="s">
        <v>71</v>
      </c>
      <c r="C56" s="199"/>
      <c r="D56" s="199"/>
      <c r="E56" s="28">
        <f>E57+E65+E74</f>
        <v>0</v>
      </c>
      <c r="F56" s="28">
        <f>F57+F65+F74</f>
        <v>52038500</v>
      </c>
      <c r="G56" s="72">
        <f>G57+G65+G74</f>
        <v>52038500</v>
      </c>
      <c r="H56" s="72" t="e">
        <f>H57+H65+H74</f>
        <v>#REF!</v>
      </c>
      <c r="I56" s="30"/>
      <c r="J56" s="20"/>
      <c r="K56" s="25"/>
      <c r="L56" s="20"/>
    </row>
    <row r="57" spans="1:12" s="26" customFormat="1" hidden="1" x14ac:dyDescent="0.2">
      <c r="A57" s="32"/>
      <c r="B57" s="33"/>
      <c r="C57" s="196" t="s">
        <v>72</v>
      </c>
      <c r="D57" s="196"/>
      <c r="E57" s="34">
        <f>SUM(E58:E64)</f>
        <v>0</v>
      </c>
      <c r="F57" s="34">
        <f>SUM(F58:F64)</f>
        <v>21180000</v>
      </c>
      <c r="G57" s="35">
        <f>SUM(G58:G64)</f>
        <v>21180000</v>
      </c>
      <c r="H57" s="35" t="e">
        <f>SUM(H58:H64)</f>
        <v>#REF!</v>
      </c>
      <c r="I57" s="37"/>
      <c r="J57" s="20"/>
      <c r="K57" s="25"/>
      <c r="L57" s="20"/>
    </row>
    <row r="58" spans="1:12" s="81" customFormat="1" ht="37.5" hidden="1" x14ac:dyDescent="0.2">
      <c r="A58" s="77"/>
      <c r="B58" s="78"/>
      <c r="C58" s="79"/>
      <c r="D58" s="73" t="s">
        <v>73</v>
      </c>
      <c r="E58" s="42">
        <v>0</v>
      </c>
      <c r="F58" s="43">
        <v>2922000</v>
      </c>
      <c r="G58" s="43">
        <v>2922000</v>
      </c>
      <c r="H58" s="44" t="e">
        <f>#REF!-G58</f>
        <v>#REF!</v>
      </c>
      <c r="I58" s="80" t="s">
        <v>74</v>
      </c>
      <c r="J58" s="20"/>
      <c r="K58" s="25"/>
      <c r="L58" s="20"/>
    </row>
    <row r="59" spans="1:12" s="81" customFormat="1" ht="37.5" hidden="1" x14ac:dyDescent="0.2">
      <c r="A59" s="82"/>
      <c r="B59" s="83"/>
      <c r="C59" s="84"/>
      <c r="D59" s="51" t="s">
        <v>75</v>
      </c>
      <c r="E59" s="53">
        <v>0</v>
      </c>
      <c r="F59" s="49">
        <v>4780000</v>
      </c>
      <c r="G59" s="49">
        <v>4780000</v>
      </c>
      <c r="H59" s="44" t="e">
        <f>#REF!-G59</f>
        <v>#REF!</v>
      </c>
      <c r="I59" s="80" t="s">
        <v>76</v>
      </c>
      <c r="J59" s="20"/>
      <c r="K59" s="25"/>
      <c r="L59" s="20"/>
    </row>
    <row r="60" spans="1:12" s="89" customFormat="1" ht="37.5" hidden="1" x14ac:dyDescent="0.2">
      <c r="A60" s="85"/>
      <c r="B60" s="86"/>
      <c r="C60" s="86"/>
      <c r="D60" s="87" t="s">
        <v>77</v>
      </c>
      <c r="E60" s="42">
        <v>0</v>
      </c>
      <c r="F60" s="59">
        <v>3692000</v>
      </c>
      <c r="G60" s="59">
        <v>3692000</v>
      </c>
      <c r="H60" s="44" t="e">
        <f>#REF!-G60</f>
        <v>#REF!</v>
      </c>
      <c r="I60" s="88" t="s">
        <v>78</v>
      </c>
      <c r="J60" s="20"/>
      <c r="K60" s="25"/>
      <c r="L60" s="20"/>
    </row>
    <row r="61" spans="1:12" s="89" customFormat="1" ht="37.5" hidden="1" x14ac:dyDescent="0.2">
      <c r="A61" s="90"/>
      <c r="B61" s="91"/>
      <c r="C61" s="91"/>
      <c r="D61" s="92" t="s">
        <v>79</v>
      </c>
      <c r="E61" s="42">
        <v>0</v>
      </c>
      <c r="F61" s="93">
        <v>1080000</v>
      </c>
      <c r="G61" s="93">
        <v>1080000</v>
      </c>
      <c r="H61" s="44" t="e">
        <f>#REF!-G61</f>
        <v>#REF!</v>
      </c>
      <c r="I61" s="80" t="s">
        <v>80</v>
      </c>
      <c r="J61" s="20"/>
      <c r="K61" s="25"/>
      <c r="L61" s="20"/>
    </row>
    <row r="62" spans="1:12" s="89" customFormat="1" ht="37.5" hidden="1" x14ac:dyDescent="0.2">
      <c r="A62" s="94"/>
      <c r="B62" s="95"/>
      <c r="C62" s="95"/>
      <c r="D62" s="96" t="s">
        <v>81</v>
      </c>
      <c r="E62" s="42">
        <v>0</v>
      </c>
      <c r="F62" s="93">
        <v>3450000</v>
      </c>
      <c r="G62" s="93">
        <v>3450000</v>
      </c>
      <c r="H62" s="44" t="e">
        <f>#REF!-G62</f>
        <v>#REF!</v>
      </c>
      <c r="I62" s="80" t="s">
        <v>74</v>
      </c>
      <c r="J62" s="20"/>
      <c r="K62" s="25"/>
      <c r="L62" s="20"/>
    </row>
    <row r="63" spans="1:12" s="89" customFormat="1" ht="37.5" hidden="1" x14ac:dyDescent="0.2">
      <c r="A63" s="94"/>
      <c r="B63" s="95"/>
      <c r="C63" s="95"/>
      <c r="D63" s="96" t="s">
        <v>82</v>
      </c>
      <c r="E63" s="53">
        <v>0</v>
      </c>
      <c r="F63" s="93">
        <v>2729000</v>
      </c>
      <c r="G63" s="93">
        <v>2729000</v>
      </c>
      <c r="H63" s="44" t="e">
        <f>#REF!-G63</f>
        <v>#REF!</v>
      </c>
      <c r="I63" s="80" t="s">
        <v>78</v>
      </c>
      <c r="J63" s="20"/>
      <c r="K63" s="25"/>
      <c r="L63" s="20"/>
    </row>
    <row r="64" spans="1:12" s="89" customFormat="1" ht="37.5" hidden="1" x14ac:dyDescent="0.2">
      <c r="A64" s="97"/>
      <c r="B64" s="98"/>
      <c r="C64" s="98"/>
      <c r="D64" s="99" t="s">
        <v>83</v>
      </c>
      <c r="E64" s="53">
        <v>0</v>
      </c>
      <c r="F64" s="100">
        <v>2527000</v>
      </c>
      <c r="G64" s="100">
        <v>2527000</v>
      </c>
      <c r="H64" s="70" t="e">
        <f>#REF!-G64</f>
        <v>#REF!</v>
      </c>
      <c r="I64" s="80" t="s">
        <v>84</v>
      </c>
      <c r="J64" s="20"/>
      <c r="K64" s="25"/>
      <c r="L64" s="20"/>
    </row>
    <row r="65" spans="1:12" s="81" customFormat="1" hidden="1" x14ac:dyDescent="0.2">
      <c r="A65" s="32"/>
      <c r="B65" s="33"/>
      <c r="C65" s="196" t="s">
        <v>85</v>
      </c>
      <c r="D65" s="196"/>
      <c r="E65" s="34">
        <f>SUM(E66:E73)</f>
        <v>0</v>
      </c>
      <c r="F65" s="34">
        <f>SUM(F66:F73)</f>
        <v>21400000</v>
      </c>
      <c r="G65" s="35">
        <f>SUM(G66:G73)</f>
        <v>21400000</v>
      </c>
      <c r="H65" s="35" t="e">
        <f>SUM(H66:H73)</f>
        <v>#REF!</v>
      </c>
      <c r="I65" s="37"/>
      <c r="J65" s="20"/>
      <c r="K65" s="25"/>
      <c r="L65" s="20"/>
    </row>
    <row r="66" spans="1:12" s="89" customFormat="1" ht="37.5" hidden="1" x14ac:dyDescent="0.2">
      <c r="A66" s="85"/>
      <c r="B66" s="86"/>
      <c r="C66" s="86"/>
      <c r="D66" s="87" t="s">
        <v>86</v>
      </c>
      <c r="E66" s="42">
        <v>0</v>
      </c>
      <c r="F66" s="49">
        <v>2450000</v>
      </c>
      <c r="G66" s="49">
        <v>2450000</v>
      </c>
      <c r="H66" s="44" t="e">
        <f>#REF!-G66</f>
        <v>#REF!</v>
      </c>
      <c r="I66" s="101" t="s">
        <v>87</v>
      </c>
      <c r="J66" s="20"/>
      <c r="K66" s="25"/>
      <c r="L66" s="20"/>
    </row>
    <row r="67" spans="1:12" s="89" customFormat="1" ht="37.5" hidden="1" x14ac:dyDescent="0.2">
      <c r="A67" s="94"/>
      <c r="B67" s="95"/>
      <c r="C67" s="95"/>
      <c r="D67" s="102" t="s">
        <v>88</v>
      </c>
      <c r="E67" s="42">
        <v>0</v>
      </c>
      <c r="F67" s="49">
        <v>2350000</v>
      </c>
      <c r="G67" s="49">
        <v>2350000</v>
      </c>
      <c r="H67" s="44" t="e">
        <f>#REF!-G67</f>
        <v>#REF!</v>
      </c>
      <c r="I67" s="103" t="s">
        <v>80</v>
      </c>
      <c r="J67" s="20"/>
      <c r="K67" s="25"/>
      <c r="L67" s="20"/>
    </row>
    <row r="68" spans="1:12" s="89" customFormat="1" ht="37.5" hidden="1" x14ac:dyDescent="0.2">
      <c r="A68" s="85"/>
      <c r="B68" s="86"/>
      <c r="C68" s="86"/>
      <c r="D68" s="104" t="s">
        <v>89</v>
      </c>
      <c r="E68" s="53">
        <v>0</v>
      </c>
      <c r="F68" s="59">
        <v>2450000</v>
      </c>
      <c r="G68" s="59">
        <v>2450000</v>
      </c>
      <c r="H68" s="44" t="e">
        <f>#REF!-G68</f>
        <v>#REF!</v>
      </c>
      <c r="I68" s="103" t="s">
        <v>87</v>
      </c>
      <c r="J68" s="20"/>
      <c r="K68" s="25"/>
      <c r="L68" s="20"/>
    </row>
    <row r="69" spans="1:12" s="89" customFormat="1" ht="37.5" hidden="1" x14ac:dyDescent="0.2">
      <c r="A69" s="94"/>
      <c r="B69" s="95"/>
      <c r="C69" s="95"/>
      <c r="D69" s="105" t="s">
        <v>90</v>
      </c>
      <c r="E69" s="53">
        <v>0</v>
      </c>
      <c r="F69" s="49">
        <v>2450000</v>
      </c>
      <c r="G69" s="49">
        <v>2450000</v>
      </c>
      <c r="H69" s="44" t="e">
        <f>#REF!-G69</f>
        <v>#REF!</v>
      </c>
      <c r="I69" s="103" t="s">
        <v>87</v>
      </c>
      <c r="J69" s="20"/>
      <c r="K69" s="25"/>
      <c r="L69" s="20"/>
    </row>
    <row r="70" spans="1:12" s="89" customFormat="1" ht="37.5" hidden="1" x14ac:dyDescent="0.2">
      <c r="A70" s="94"/>
      <c r="B70" s="95"/>
      <c r="C70" s="95"/>
      <c r="D70" s="105" t="s">
        <v>91</v>
      </c>
      <c r="E70" s="42">
        <v>0</v>
      </c>
      <c r="F70" s="49">
        <v>2450000</v>
      </c>
      <c r="G70" s="49">
        <v>2450000</v>
      </c>
      <c r="H70" s="44" t="e">
        <f>#REF!-G70</f>
        <v>#REF!</v>
      </c>
      <c r="I70" s="103" t="s">
        <v>87</v>
      </c>
      <c r="J70" s="20"/>
      <c r="K70" s="25"/>
      <c r="L70" s="20"/>
    </row>
    <row r="71" spans="1:12" s="89" customFormat="1" ht="37.5" hidden="1" x14ac:dyDescent="0.2">
      <c r="A71" s="94"/>
      <c r="B71" s="95"/>
      <c r="C71" s="95"/>
      <c r="D71" s="102" t="s">
        <v>92</v>
      </c>
      <c r="E71" s="53">
        <v>0</v>
      </c>
      <c r="F71" s="49">
        <v>3800000</v>
      </c>
      <c r="G71" s="49">
        <v>3800000</v>
      </c>
      <c r="H71" s="44" t="e">
        <f>#REF!-G71</f>
        <v>#REF!</v>
      </c>
      <c r="I71" s="103" t="s">
        <v>76</v>
      </c>
      <c r="J71" s="20"/>
      <c r="K71" s="25"/>
      <c r="L71" s="20"/>
    </row>
    <row r="72" spans="1:12" s="89" customFormat="1" ht="37.5" hidden="1" x14ac:dyDescent="0.2">
      <c r="A72" s="97"/>
      <c r="B72" s="98"/>
      <c r="C72" s="98"/>
      <c r="D72" s="106" t="s">
        <v>93</v>
      </c>
      <c r="E72" s="53">
        <v>0</v>
      </c>
      <c r="F72" s="59">
        <v>2450000</v>
      </c>
      <c r="G72" s="59">
        <v>2450000</v>
      </c>
      <c r="H72" s="70" t="e">
        <f>#REF!-G72</f>
        <v>#REF!</v>
      </c>
      <c r="I72" s="103" t="s">
        <v>87</v>
      </c>
      <c r="J72" s="20"/>
      <c r="K72" s="25"/>
      <c r="L72" s="20"/>
    </row>
    <row r="73" spans="1:12" s="89" customFormat="1" ht="37.5" hidden="1" x14ac:dyDescent="0.2">
      <c r="A73" s="85"/>
      <c r="B73" s="86"/>
      <c r="C73" s="86"/>
      <c r="D73" s="106" t="s">
        <v>94</v>
      </c>
      <c r="E73" s="53">
        <v>0</v>
      </c>
      <c r="F73" s="59">
        <v>3000000</v>
      </c>
      <c r="G73" s="59">
        <v>3000000</v>
      </c>
      <c r="H73" s="44" t="e">
        <f>#REF!-G73</f>
        <v>#REF!</v>
      </c>
      <c r="I73" s="103" t="s">
        <v>84</v>
      </c>
      <c r="J73" s="20"/>
      <c r="K73" s="25"/>
      <c r="L73" s="20"/>
    </row>
    <row r="74" spans="1:12" s="81" customFormat="1" hidden="1" x14ac:dyDescent="0.2">
      <c r="A74" s="32"/>
      <c r="B74" s="33"/>
      <c r="C74" s="196" t="s">
        <v>95</v>
      </c>
      <c r="D74" s="196"/>
      <c r="E74" s="34">
        <f>SUM(E75:E79)</f>
        <v>0</v>
      </c>
      <c r="F74" s="34">
        <f>SUM(F75:F79)</f>
        <v>9458500</v>
      </c>
      <c r="G74" s="35">
        <f>SUM(G75:G79)</f>
        <v>9458500</v>
      </c>
      <c r="H74" s="35" t="e">
        <f>SUM(H75:H79)</f>
        <v>#REF!</v>
      </c>
      <c r="I74" s="37"/>
      <c r="J74" s="20"/>
      <c r="K74" s="25"/>
      <c r="L74" s="20"/>
    </row>
    <row r="75" spans="1:12" s="89" customFormat="1" ht="37.5" hidden="1" x14ac:dyDescent="0.2">
      <c r="A75" s="90"/>
      <c r="B75" s="91"/>
      <c r="C75" s="91"/>
      <c r="D75" s="107" t="s">
        <v>96</v>
      </c>
      <c r="E75" s="53">
        <v>0</v>
      </c>
      <c r="F75" s="43">
        <v>870000</v>
      </c>
      <c r="G75" s="43">
        <v>870000</v>
      </c>
      <c r="H75" s="44" t="e">
        <f>#REF!-G75</f>
        <v>#REF!</v>
      </c>
      <c r="I75" s="108" t="s">
        <v>74</v>
      </c>
      <c r="J75" s="20"/>
      <c r="K75" s="25"/>
      <c r="L75" s="20"/>
    </row>
    <row r="76" spans="1:12" s="89" customFormat="1" ht="37.5" hidden="1" x14ac:dyDescent="0.2">
      <c r="A76" s="94"/>
      <c r="B76" s="95"/>
      <c r="C76" s="95"/>
      <c r="D76" s="96" t="s">
        <v>97</v>
      </c>
      <c r="E76" s="53">
        <v>0</v>
      </c>
      <c r="F76" s="49">
        <v>4913000</v>
      </c>
      <c r="G76" s="49">
        <v>4913000</v>
      </c>
      <c r="H76" s="44" t="e">
        <f>#REF!-G76</f>
        <v>#REF!</v>
      </c>
      <c r="I76" s="109" t="s">
        <v>74</v>
      </c>
      <c r="J76" s="20"/>
      <c r="K76" s="25"/>
      <c r="L76" s="20"/>
    </row>
    <row r="77" spans="1:12" s="89" customFormat="1" ht="37.5" hidden="1" x14ac:dyDescent="0.2">
      <c r="A77" s="85"/>
      <c r="B77" s="86"/>
      <c r="C77" s="86"/>
      <c r="D77" s="110" t="s">
        <v>98</v>
      </c>
      <c r="E77" s="53">
        <v>0</v>
      </c>
      <c r="F77" s="49">
        <v>1688000</v>
      </c>
      <c r="G77" s="49">
        <v>1688000</v>
      </c>
      <c r="H77" s="44" t="e">
        <f>#REF!-G77</f>
        <v>#REF!</v>
      </c>
      <c r="I77" s="88" t="s">
        <v>87</v>
      </c>
      <c r="J77" s="20"/>
      <c r="K77" s="25"/>
      <c r="L77" s="20"/>
    </row>
    <row r="78" spans="1:12" s="89" customFormat="1" ht="37.5" hidden="1" x14ac:dyDescent="0.2">
      <c r="A78" s="94"/>
      <c r="B78" s="95"/>
      <c r="C78" s="95"/>
      <c r="D78" s="96" t="s">
        <v>99</v>
      </c>
      <c r="E78" s="42">
        <v>0</v>
      </c>
      <c r="F78" s="49">
        <v>1236000</v>
      </c>
      <c r="G78" s="49">
        <v>1236000</v>
      </c>
      <c r="H78" s="44" t="e">
        <f>#REF!-G78</f>
        <v>#REF!</v>
      </c>
      <c r="I78" s="80" t="s">
        <v>87</v>
      </c>
      <c r="J78" s="20"/>
      <c r="K78" s="25"/>
      <c r="L78" s="20"/>
    </row>
    <row r="79" spans="1:12" s="89" customFormat="1" ht="37.5" hidden="1" x14ac:dyDescent="0.2">
      <c r="A79" s="94"/>
      <c r="B79" s="95"/>
      <c r="C79" s="95"/>
      <c r="D79" s="96" t="s">
        <v>100</v>
      </c>
      <c r="E79" s="42">
        <v>0</v>
      </c>
      <c r="F79" s="49">
        <v>751500</v>
      </c>
      <c r="G79" s="49">
        <v>751500</v>
      </c>
      <c r="H79" s="44" t="e">
        <f>#REF!-G79</f>
        <v>#REF!</v>
      </c>
      <c r="I79" s="80" t="s">
        <v>84</v>
      </c>
      <c r="J79" s="20"/>
      <c r="K79" s="25"/>
      <c r="L79" s="20"/>
    </row>
    <row r="80" spans="1:12" s="26" customFormat="1" hidden="1" x14ac:dyDescent="0.2">
      <c r="A80" s="66"/>
      <c r="B80" s="199" t="s">
        <v>101</v>
      </c>
      <c r="C80" s="199"/>
      <c r="D80" s="199"/>
      <c r="E80" s="28">
        <f>E81+E82</f>
        <v>0</v>
      </c>
      <c r="F80" s="28">
        <f>F81+F82</f>
        <v>52000000</v>
      </c>
      <c r="G80" s="72">
        <f>G81+G82</f>
        <v>52000000</v>
      </c>
      <c r="H80" s="72" t="e">
        <f>H81+H82</f>
        <v>#REF!</v>
      </c>
      <c r="I80" s="30"/>
      <c r="J80" s="20"/>
      <c r="K80" s="25"/>
      <c r="L80" s="20"/>
    </row>
    <row r="81" spans="1:12" s="26" customFormat="1" hidden="1" x14ac:dyDescent="0.2">
      <c r="A81" s="32"/>
      <c r="B81" s="33"/>
      <c r="C81" s="196" t="s">
        <v>102</v>
      </c>
      <c r="D81" s="200"/>
      <c r="E81" s="34">
        <v>0</v>
      </c>
      <c r="F81" s="34">
        <v>0</v>
      </c>
      <c r="G81" s="35">
        <v>0</v>
      </c>
      <c r="H81" s="35" t="e">
        <f>#REF!+#REF!+#REF!+#REF!</f>
        <v>#REF!</v>
      </c>
      <c r="I81" s="37"/>
      <c r="J81" s="20"/>
      <c r="K81" s="25"/>
      <c r="L81" s="20"/>
    </row>
    <row r="82" spans="1:12" s="26" customFormat="1" ht="20.25" hidden="1" customHeight="1" x14ac:dyDescent="0.2">
      <c r="A82" s="60"/>
      <c r="B82" s="61"/>
      <c r="C82" s="197" t="s">
        <v>103</v>
      </c>
      <c r="D82" s="213"/>
      <c r="E82" s="34">
        <f>SUM(E83:E87)</f>
        <v>0</v>
      </c>
      <c r="F82" s="34">
        <f>SUM(F83:F87)</f>
        <v>52000000</v>
      </c>
      <c r="G82" s="35">
        <f>SUM(G83:G87)</f>
        <v>52000000</v>
      </c>
      <c r="H82" s="35" t="e">
        <f>SUM(H83:H87)</f>
        <v>#REF!</v>
      </c>
      <c r="I82" s="37"/>
      <c r="J82" s="20"/>
      <c r="K82" s="25"/>
      <c r="L82" s="20"/>
    </row>
    <row r="83" spans="1:12" ht="37.5" hidden="1" x14ac:dyDescent="0.2">
      <c r="A83" s="111"/>
      <c r="B83" s="112"/>
      <c r="C83" s="112"/>
      <c r="D83" s="51" t="s">
        <v>104</v>
      </c>
      <c r="E83" s="53">
        <v>0</v>
      </c>
      <c r="F83" s="53">
        <v>10000000</v>
      </c>
      <c r="G83" s="43">
        <v>10000000</v>
      </c>
      <c r="H83" s="44" t="e">
        <f>#REF!-G83</f>
        <v>#REF!</v>
      </c>
      <c r="I83" s="54" t="s">
        <v>105</v>
      </c>
      <c r="J83" s="20"/>
      <c r="K83" s="25"/>
      <c r="L83" s="20"/>
    </row>
    <row r="84" spans="1:12" ht="37.5" hidden="1" x14ac:dyDescent="0.2">
      <c r="A84" s="113"/>
      <c r="B84" s="5"/>
      <c r="C84" s="5"/>
      <c r="D84" s="87" t="s">
        <v>106</v>
      </c>
      <c r="E84" s="42">
        <v>0</v>
      </c>
      <c r="F84" s="42">
        <v>12000000</v>
      </c>
      <c r="G84" s="43">
        <v>12000000</v>
      </c>
      <c r="H84" s="44" t="e">
        <f>#REF!-G84</f>
        <v>#REF!</v>
      </c>
      <c r="I84" s="45" t="s">
        <v>105</v>
      </c>
      <c r="J84" s="20"/>
      <c r="K84" s="25"/>
      <c r="L84" s="20"/>
    </row>
    <row r="85" spans="1:12" ht="37.5" hidden="1" x14ac:dyDescent="0.2">
      <c r="A85" s="111"/>
      <c r="B85" s="112"/>
      <c r="C85" s="112"/>
      <c r="D85" s="51" t="s">
        <v>107</v>
      </c>
      <c r="E85" s="53">
        <v>0</v>
      </c>
      <c r="F85" s="53">
        <v>10000000</v>
      </c>
      <c r="G85" s="43">
        <v>10000000</v>
      </c>
      <c r="H85" s="44" t="e">
        <f>#REF!-G85</f>
        <v>#REF!</v>
      </c>
      <c r="I85" s="54" t="s">
        <v>105</v>
      </c>
      <c r="J85" s="20"/>
      <c r="K85" s="25"/>
      <c r="L85" s="20"/>
    </row>
    <row r="86" spans="1:12" ht="37.5" hidden="1" x14ac:dyDescent="0.2">
      <c r="A86" s="111"/>
      <c r="B86" s="112"/>
      <c r="C86" s="112"/>
      <c r="D86" s="51" t="s">
        <v>108</v>
      </c>
      <c r="E86" s="42">
        <v>0</v>
      </c>
      <c r="F86" s="42">
        <v>5000000</v>
      </c>
      <c r="G86" s="52">
        <v>5000000</v>
      </c>
      <c r="H86" s="44" t="e">
        <f>#REF!-G86</f>
        <v>#REF!</v>
      </c>
      <c r="I86" s="45" t="s">
        <v>105</v>
      </c>
      <c r="J86" s="20"/>
      <c r="K86" s="25"/>
      <c r="L86" s="20"/>
    </row>
    <row r="87" spans="1:12" ht="37.5" hidden="1" x14ac:dyDescent="0.2">
      <c r="A87" s="111"/>
      <c r="B87" s="112"/>
      <c r="C87" s="112"/>
      <c r="D87" s="51" t="s">
        <v>109</v>
      </c>
      <c r="E87" s="42">
        <v>0</v>
      </c>
      <c r="F87" s="42">
        <v>15000000</v>
      </c>
      <c r="G87" s="43">
        <v>15000000</v>
      </c>
      <c r="H87" s="44" t="e">
        <f>#REF!-G87</f>
        <v>#REF!</v>
      </c>
      <c r="I87" s="45" t="s">
        <v>105</v>
      </c>
      <c r="J87" s="20"/>
      <c r="K87" s="25"/>
      <c r="L87" s="20"/>
    </row>
    <row r="88" spans="1:12" s="26" customFormat="1" hidden="1" x14ac:dyDescent="0.2">
      <c r="A88" s="66"/>
      <c r="B88" s="199" t="s">
        <v>110</v>
      </c>
      <c r="C88" s="199"/>
      <c r="D88" s="199"/>
      <c r="E88" s="28">
        <v>0</v>
      </c>
      <c r="F88" s="28">
        <v>0</v>
      </c>
      <c r="G88" s="72">
        <v>0</v>
      </c>
      <c r="H88" s="72" t="e">
        <f>#REF!</f>
        <v>#REF!</v>
      </c>
      <c r="I88" s="30"/>
      <c r="J88" s="20"/>
      <c r="K88" s="25"/>
      <c r="L88" s="20"/>
    </row>
    <row r="89" spans="1:12" s="26" customFormat="1" hidden="1" x14ac:dyDescent="0.2">
      <c r="A89" s="66"/>
      <c r="B89" s="199" t="s">
        <v>111</v>
      </c>
      <c r="C89" s="199"/>
      <c r="D89" s="199"/>
      <c r="E89" s="28">
        <f>E90+E92+E95</f>
        <v>3900000</v>
      </c>
      <c r="F89" s="28">
        <f>F90+F92+F95</f>
        <v>5800000</v>
      </c>
      <c r="G89" s="72">
        <f>G90+G92+G95</f>
        <v>9700000</v>
      </c>
      <c r="H89" s="72" t="e">
        <f>H90+H92+H95</f>
        <v>#REF!</v>
      </c>
      <c r="I89" s="30"/>
      <c r="J89" s="20"/>
      <c r="K89" s="25"/>
      <c r="L89" s="20"/>
    </row>
    <row r="90" spans="1:12" s="26" customFormat="1" hidden="1" x14ac:dyDescent="0.2">
      <c r="A90" s="32"/>
      <c r="B90" s="33"/>
      <c r="C90" s="196" t="s">
        <v>112</v>
      </c>
      <c r="D90" s="196"/>
      <c r="E90" s="62">
        <f>E91</f>
        <v>1000000</v>
      </c>
      <c r="F90" s="62">
        <f>F91</f>
        <v>0</v>
      </c>
      <c r="G90" s="35">
        <f>G91</f>
        <v>1000000</v>
      </c>
      <c r="H90" s="35" t="e">
        <f>H91</f>
        <v>#REF!</v>
      </c>
      <c r="I90" s="37"/>
      <c r="J90" s="20"/>
      <c r="K90" s="25"/>
      <c r="L90" s="20"/>
    </row>
    <row r="91" spans="1:12" s="81" customFormat="1" ht="27" hidden="1" x14ac:dyDescent="0.2">
      <c r="A91" s="77"/>
      <c r="B91" s="78"/>
      <c r="C91" s="79"/>
      <c r="D91" s="51" t="s">
        <v>113</v>
      </c>
      <c r="E91" s="42">
        <v>1000000</v>
      </c>
      <c r="F91" s="42">
        <v>0</v>
      </c>
      <c r="G91" s="63">
        <v>1000000</v>
      </c>
      <c r="H91" s="44" t="e">
        <f>#REF!-G91</f>
        <v>#REF!</v>
      </c>
      <c r="I91" s="45" t="s">
        <v>114</v>
      </c>
      <c r="J91" s="20"/>
      <c r="K91" s="25"/>
      <c r="L91" s="20"/>
    </row>
    <row r="92" spans="1:12" s="26" customFormat="1" hidden="1" x14ac:dyDescent="0.2">
      <c r="A92" s="60"/>
      <c r="B92" s="61"/>
      <c r="C92" s="198" t="s">
        <v>115</v>
      </c>
      <c r="D92" s="198"/>
      <c r="E92" s="34">
        <f>E93+E94</f>
        <v>2900000</v>
      </c>
      <c r="F92" s="34">
        <f>F93+F94</f>
        <v>3600000</v>
      </c>
      <c r="G92" s="35">
        <f>G93+G94</f>
        <v>6500000</v>
      </c>
      <c r="H92" s="35" t="e">
        <f>H93+H94</f>
        <v>#REF!</v>
      </c>
      <c r="I92" s="37"/>
      <c r="J92" s="20"/>
      <c r="K92" s="25"/>
      <c r="L92" s="20"/>
    </row>
    <row r="93" spans="1:12" s="81" customFormat="1" ht="27" hidden="1" x14ac:dyDescent="0.2">
      <c r="A93" s="82"/>
      <c r="B93" s="83"/>
      <c r="C93" s="84"/>
      <c r="D93" s="51" t="s">
        <v>116</v>
      </c>
      <c r="E93" s="114">
        <v>400000</v>
      </c>
      <c r="F93" s="114">
        <v>3600000</v>
      </c>
      <c r="G93" s="115">
        <v>4000000</v>
      </c>
      <c r="H93" s="44" t="e">
        <f>#REF!-G93</f>
        <v>#REF!</v>
      </c>
      <c r="I93" s="54" t="s">
        <v>114</v>
      </c>
      <c r="J93" s="20"/>
      <c r="K93" s="25"/>
      <c r="L93" s="20"/>
    </row>
    <row r="94" spans="1:12" s="81" customFormat="1" hidden="1" x14ac:dyDescent="0.2">
      <c r="A94" s="116"/>
      <c r="B94" s="117"/>
      <c r="C94" s="117"/>
      <c r="D94" s="73" t="s">
        <v>117</v>
      </c>
      <c r="E94" s="42">
        <v>2500000</v>
      </c>
      <c r="F94" s="42">
        <v>0</v>
      </c>
      <c r="G94" s="63">
        <v>2500000</v>
      </c>
      <c r="H94" s="44" t="e">
        <f>#REF!-G94</f>
        <v>#REF!</v>
      </c>
      <c r="I94" s="45" t="s">
        <v>58</v>
      </c>
      <c r="J94" s="20"/>
      <c r="K94" s="25"/>
      <c r="L94" s="20"/>
    </row>
    <row r="95" spans="1:12" s="26" customFormat="1" hidden="1" x14ac:dyDescent="0.2">
      <c r="A95" s="60"/>
      <c r="B95" s="61"/>
      <c r="C95" s="198" t="s">
        <v>118</v>
      </c>
      <c r="D95" s="198"/>
      <c r="E95" s="34">
        <f>E96</f>
        <v>0</v>
      </c>
      <c r="F95" s="34">
        <f t="shared" ref="F95:G95" si="3">F96</f>
        <v>2200000</v>
      </c>
      <c r="G95" s="34">
        <f t="shared" si="3"/>
        <v>2200000</v>
      </c>
      <c r="H95" s="35" t="e">
        <f>#REF!+#REF!+H96+#REF!</f>
        <v>#REF!</v>
      </c>
      <c r="I95" s="37"/>
      <c r="J95" s="20"/>
      <c r="K95" s="25"/>
      <c r="L95" s="20"/>
    </row>
    <row r="96" spans="1:12" s="26" customFormat="1" ht="27" hidden="1" x14ac:dyDescent="0.2">
      <c r="A96" s="38"/>
      <c r="B96" s="39"/>
      <c r="C96" s="39"/>
      <c r="D96" s="51" t="s">
        <v>119</v>
      </c>
      <c r="E96" s="118">
        <v>0</v>
      </c>
      <c r="F96" s="118">
        <v>2200000</v>
      </c>
      <c r="G96" s="49">
        <v>2200000</v>
      </c>
      <c r="H96" s="44" t="e">
        <f>#REF!-G96</f>
        <v>#REF!</v>
      </c>
      <c r="I96" s="45" t="s">
        <v>120</v>
      </c>
      <c r="J96" s="20"/>
      <c r="K96" s="25"/>
      <c r="L96" s="20"/>
    </row>
    <row r="97" spans="1:12" s="26" customFormat="1" hidden="1" x14ac:dyDescent="0.2">
      <c r="A97" s="27"/>
      <c r="B97" s="211" t="s">
        <v>121</v>
      </c>
      <c r="C97" s="211"/>
      <c r="D97" s="211"/>
      <c r="E97" s="119">
        <v>0</v>
      </c>
      <c r="F97" s="119">
        <v>0</v>
      </c>
      <c r="G97" s="120">
        <v>0</v>
      </c>
      <c r="H97" s="120" t="e">
        <f>#REF!+#REF!</f>
        <v>#REF!</v>
      </c>
      <c r="I97" s="30"/>
      <c r="J97" s="20"/>
      <c r="K97" s="25"/>
      <c r="L97" s="20"/>
    </row>
    <row r="98" spans="1:12" s="26" customFormat="1" hidden="1" x14ac:dyDescent="0.2">
      <c r="A98" s="194" t="s">
        <v>122</v>
      </c>
      <c r="B98" s="194"/>
      <c r="C98" s="194"/>
      <c r="D98" s="210"/>
      <c r="E98" s="22">
        <f>E99+E102+E109+E114+E119</f>
        <v>13753900</v>
      </c>
      <c r="F98" s="22">
        <f>F99+F102+F109+F114+F119</f>
        <v>525000</v>
      </c>
      <c r="G98" s="121">
        <f>G99+G102+G109+G114+G119</f>
        <v>14278900</v>
      </c>
      <c r="H98" s="121" t="e">
        <f>H99+H102+H109+H114+H119</f>
        <v>#REF!</v>
      </c>
      <c r="I98" s="24"/>
      <c r="J98" s="20"/>
      <c r="K98" s="25"/>
      <c r="L98" s="20"/>
    </row>
    <row r="99" spans="1:12" s="26" customFormat="1" hidden="1" x14ac:dyDescent="0.2">
      <c r="A99" s="66"/>
      <c r="B99" s="199" t="s">
        <v>123</v>
      </c>
      <c r="C99" s="199"/>
      <c r="D99" s="199"/>
      <c r="E99" s="28">
        <f>E100</f>
        <v>300000</v>
      </c>
      <c r="F99" s="28">
        <f>F100</f>
        <v>0</v>
      </c>
      <c r="G99" s="72">
        <f>G100</f>
        <v>300000</v>
      </c>
      <c r="H99" s="72" t="e">
        <f>H100</f>
        <v>#REF!</v>
      </c>
      <c r="I99" s="30"/>
      <c r="J99" s="20"/>
      <c r="K99" s="25"/>
      <c r="L99" s="20"/>
    </row>
    <row r="100" spans="1:12" s="26" customFormat="1" hidden="1" x14ac:dyDescent="0.2">
      <c r="A100" s="32"/>
      <c r="B100" s="33"/>
      <c r="C100" s="196" t="s">
        <v>124</v>
      </c>
      <c r="D100" s="200"/>
      <c r="E100" s="34">
        <f>E101</f>
        <v>300000</v>
      </c>
      <c r="F100" s="34">
        <f t="shared" ref="F100:G100" si="4">F101</f>
        <v>0</v>
      </c>
      <c r="G100" s="34">
        <f t="shared" si="4"/>
        <v>300000</v>
      </c>
      <c r="H100" s="35" t="e">
        <f>H101+#REF!</f>
        <v>#REF!</v>
      </c>
      <c r="I100" s="37"/>
      <c r="J100" s="20"/>
      <c r="K100" s="25"/>
      <c r="L100" s="20"/>
    </row>
    <row r="101" spans="1:12" s="81" customFormat="1" ht="27" hidden="1" x14ac:dyDescent="0.2">
      <c r="A101" s="116"/>
      <c r="B101" s="117"/>
      <c r="C101" s="122"/>
      <c r="D101" s="87" t="s">
        <v>125</v>
      </c>
      <c r="E101" s="123">
        <v>300000</v>
      </c>
      <c r="F101" s="123">
        <v>0</v>
      </c>
      <c r="G101" s="124">
        <v>300000</v>
      </c>
      <c r="H101" s="125" t="e">
        <f>#REF!-G101</f>
        <v>#REF!</v>
      </c>
      <c r="I101" s="126" t="s">
        <v>126</v>
      </c>
      <c r="J101" s="20"/>
      <c r="K101" s="25"/>
      <c r="L101" s="20"/>
    </row>
    <row r="102" spans="1:12" s="26" customFormat="1" hidden="1" x14ac:dyDescent="0.2">
      <c r="A102" s="27"/>
      <c r="B102" s="211" t="s">
        <v>127</v>
      </c>
      <c r="C102" s="211"/>
      <c r="D102" s="211"/>
      <c r="E102" s="119">
        <f>E103+E105+E108</f>
        <v>4304900</v>
      </c>
      <c r="F102" s="119">
        <f t="shared" ref="F102:G102" si="5">F103+F105+F108</f>
        <v>0</v>
      </c>
      <c r="G102" s="119">
        <f t="shared" si="5"/>
        <v>4304900</v>
      </c>
      <c r="H102" s="119" t="e">
        <f t="shared" ref="H102" si="6">H103</f>
        <v>#REF!</v>
      </c>
      <c r="I102" s="30"/>
      <c r="J102" s="20"/>
      <c r="K102" s="25"/>
      <c r="L102" s="20"/>
    </row>
    <row r="103" spans="1:12" s="26" customFormat="1" hidden="1" x14ac:dyDescent="0.2">
      <c r="A103" s="60"/>
      <c r="B103" s="61"/>
      <c r="C103" s="196" t="s">
        <v>128</v>
      </c>
      <c r="D103" s="196"/>
      <c r="E103" s="34">
        <f>E104</f>
        <v>304900</v>
      </c>
      <c r="F103" s="34">
        <f>F104</f>
        <v>0</v>
      </c>
      <c r="G103" s="35">
        <f>G104</f>
        <v>304900</v>
      </c>
      <c r="H103" s="35" t="e">
        <f>H104</f>
        <v>#REF!</v>
      </c>
      <c r="I103" s="37"/>
      <c r="J103" s="20"/>
      <c r="K103" s="25"/>
      <c r="L103" s="20"/>
    </row>
    <row r="104" spans="1:12" s="81" customFormat="1" hidden="1" x14ac:dyDescent="0.2">
      <c r="A104" s="77"/>
      <c r="B104" s="78"/>
      <c r="C104" s="84"/>
      <c r="D104" s="127" t="s">
        <v>129</v>
      </c>
      <c r="E104" s="42">
        <v>304900</v>
      </c>
      <c r="F104" s="42">
        <v>0</v>
      </c>
      <c r="G104" s="128">
        <v>304900</v>
      </c>
      <c r="H104" s="44" t="e">
        <f>#REF!-G104</f>
        <v>#REF!</v>
      </c>
      <c r="I104" s="74" t="s">
        <v>130</v>
      </c>
      <c r="J104" s="20"/>
      <c r="K104" s="25"/>
      <c r="L104" s="20"/>
    </row>
    <row r="105" spans="1:12" s="26" customFormat="1" hidden="1" x14ac:dyDescent="0.2">
      <c r="A105" s="32"/>
      <c r="B105" s="33"/>
      <c r="C105" s="196" t="s">
        <v>131</v>
      </c>
      <c r="D105" s="196"/>
      <c r="E105" s="34">
        <f>E106+E107</f>
        <v>4000000</v>
      </c>
      <c r="F105" s="34">
        <f>F106+F107</f>
        <v>0</v>
      </c>
      <c r="G105" s="35">
        <f>G106+G107</f>
        <v>4000000</v>
      </c>
      <c r="H105" s="35" t="e">
        <f>H106+H107</f>
        <v>#REF!</v>
      </c>
      <c r="I105" s="37"/>
      <c r="J105" s="20"/>
      <c r="K105" s="25"/>
      <c r="L105" s="20"/>
    </row>
    <row r="106" spans="1:12" s="81" customFormat="1" ht="27" hidden="1" customHeight="1" x14ac:dyDescent="0.2">
      <c r="A106" s="82"/>
      <c r="B106" s="83"/>
      <c r="C106" s="84"/>
      <c r="D106" s="51" t="s">
        <v>132</v>
      </c>
      <c r="E106" s="129">
        <v>1000000</v>
      </c>
      <c r="F106" s="42">
        <v>0</v>
      </c>
      <c r="G106" s="43">
        <v>1000000</v>
      </c>
      <c r="H106" s="44" t="e">
        <f>#REF!-G106</f>
        <v>#REF!</v>
      </c>
      <c r="I106" s="74" t="s">
        <v>61</v>
      </c>
      <c r="J106" s="20"/>
      <c r="K106" s="25"/>
      <c r="L106" s="20"/>
    </row>
    <row r="107" spans="1:12" s="26" customFormat="1" ht="37.5" hidden="1" x14ac:dyDescent="0.2">
      <c r="A107" s="55"/>
      <c r="B107" s="56"/>
      <c r="C107" s="56"/>
      <c r="D107" s="87" t="s">
        <v>133</v>
      </c>
      <c r="E107" s="42">
        <v>3000000</v>
      </c>
      <c r="F107" s="42">
        <v>0</v>
      </c>
      <c r="G107" s="43">
        <v>3000000</v>
      </c>
      <c r="H107" s="44" t="e">
        <f>#REF!-G107</f>
        <v>#REF!</v>
      </c>
      <c r="I107" s="74" t="s">
        <v>61</v>
      </c>
      <c r="J107" s="20"/>
      <c r="K107" s="25"/>
      <c r="L107" s="20"/>
    </row>
    <row r="108" spans="1:12" s="26" customFormat="1" hidden="1" x14ac:dyDescent="0.2">
      <c r="A108" s="32"/>
      <c r="B108" s="33"/>
      <c r="C108" s="196" t="s">
        <v>134</v>
      </c>
      <c r="D108" s="200"/>
      <c r="E108" s="34">
        <v>0</v>
      </c>
      <c r="F108" s="34">
        <v>0</v>
      </c>
      <c r="G108" s="35">
        <v>0</v>
      </c>
      <c r="H108" s="35" t="e">
        <f>#REF!</f>
        <v>#REF!</v>
      </c>
      <c r="I108" s="37"/>
      <c r="J108" s="20"/>
      <c r="K108" s="25"/>
      <c r="L108" s="20"/>
    </row>
    <row r="109" spans="1:12" s="26" customFormat="1" hidden="1" x14ac:dyDescent="0.2">
      <c r="A109" s="66"/>
      <c r="B109" s="199" t="s">
        <v>135</v>
      </c>
      <c r="C109" s="199"/>
      <c r="D109" s="199"/>
      <c r="E109" s="28">
        <f>E110</f>
        <v>3274000</v>
      </c>
      <c r="F109" s="28">
        <f>F110</f>
        <v>500000</v>
      </c>
      <c r="G109" s="72">
        <f>G110</f>
        <v>3774000</v>
      </c>
      <c r="H109" s="72" t="e">
        <f>H110</f>
        <v>#REF!</v>
      </c>
      <c r="I109" s="30"/>
      <c r="J109" s="20"/>
      <c r="K109" s="25"/>
      <c r="L109" s="20"/>
    </row>
    <row r="110" spans="1:12" s="26" customFormat="1" hidden="1" x14ac:dyDescent="0.2">
      <c r="A110" s="32"/>
      <c r="B110" s="33"/>
      <c r="C110" s="196" t="s">
        <v>136</v>
      </c>
      <c r="D110" s="200"/>
      <c r="E110" s="34">
        <f>E111+E112+E113</f>
        <v>3274000</v>
      </c>
      <c r="F110" s="34">
        <f>F111+F112+F113</f>
        <v>500000</v>
      </c>
      <c r="G110" s="35">
        <f>G111+G112+G113</f>
        <v>3774000</v>
      </c>
      <c r="H110" s="35" t="e">
        <f>H111+H112+H113</f>
        <v>#REF!</v>
      </c>
      <c r="I110" s="37"/>
      <c r="J110" s="20"/>
      <c r="K110" s="25"/>
      <c r="L110" s="20"/>
    </row>
    <row r="111" spans="1:12" s="26" customFormat="1" hidden="1" x14ac:dyDescent="0.2">
      <c r="A111" s="55"/>
      <c r="B111" s="56"/>
      <c r="C111" s="56"/>
      <c r="D111" s="87" t="s">
        <v>137</v>
      </c>
      <c r="E111" s="43">
        <v>200</v>
      </c>
      <c r="F111" s="42">
        <v>0</v>
      </c>
      <c r="G111" s="43">
        <v>200</v>
      </c>
      <c r="H111" s="44" t="e">
        <f>#REF!-G111</f>
        <v>#REF!</v>
      </c>
      <c r="I111" s="74" t="s">
        <v>138</v>
      </c>
      <c r="J111" s="20"/>
      <c r="K111" s="25"/>
      <c r="L111" s="20"/>
    </row>
    <row r="112" spans="1:12" s="26" customFormat="1" ht="37.5" hidden="1" x14ac:dyDescent="0.2">
      <c r="A112" s="38"/>
      <c r="B112" s="39"/>
      <c r="C112" s="39"/>
      <c r="D112" s="51" t="s">
        <v>139</v>
      </c>
      <c r="E112" s="52">
        <f>2571900-500000</f>
        <v>2071900</v>
      </c>
      <c r="F112" s="42">
        <v>500000</v>
      </c>
      <c r="G112" s="52">
        <v>2571900</v>
      </c>
      <c r="H112" s="44" t="e">
        <f>#REF!-G112</f>
        <v>#REF!</v>
      </c>
      <c r="I112" s="130" t="s">
        <v>130</v>
      </c>
      <c r="J112" s="20"/>
      <c r="K112" s="25"/>
      <c r="L112" s="20"/>
    </row>
    <row r="113" spans="1:12" s="26" customFormat="1" hidden="1" x14ac:dyDescent="0.2">
      <c r="A113" s="46"/>
      <c r="B113" s="47"/>
      <c r="C113" s="47"/>
      <c r="D113" s="73" t="s">
        <v>140</v>
      </c>
      <c r="E113" s="43">
        <v>1201900</v>
      </c>
      <c r="F113" s="42">
        <v>0</v>
      </c>
      <c r="G113" s="43">
        <v>1201900</v>
      </c>
      <c r="H113" s="44" t="e">
        <f>#REF!-G113</f>
        <v>#REF!</v>
      </c>
      <c r="I113" s="130" t="s">
        <v>130</v>
      </c>
      <c r="J113" s="20"/>
      <c r="K113" s="25"/>
      <c r="L113" s="20"/>
    </row>
    <row r="114" spans="1:12" s="26" customFormat="1" hidden="1" x14ac:dyDescent="0.2">
      <c r="A114" s="31"/>
      <c r="B114" s="199" t="s">
        <v>141</v>
      </c>
      <c r="C114" s="199"/>
      <c r="D114" s="199"/>
      <c r="E114" s="131">
        <f>E115</f>
        <v>2875000</v>
      </c>
      <c r="F114" s="131">
        <f>F115</f>
        <v>25000</v>
      </c>
      <c r="G114" s="72">
        <f>G115</f>
        <v>2900000</v>
      </c>
      <c r="H114" s="72" t="e">
        <f>H115</f>
        <v>#REF!</v>
      </c>
      <c r="I114" s="30"/>
      <c r="J114" s="20"/>
      <c r="K114" s="25"/>
      <c r="L114" s="20"/>
    </row>
    <row r="115" spans="1:12" s="26" customFormat="1" hidden="1" x14ac:dyDescent="0.2">
      <c r="A115" s="32"/>
      <c r="B115" s="33"/>
      <c r="C115" s="196" t="s">
        <v>142</v>
      </c>
      <c r="D115" s="196"/>
      <c r="E115" s="62">
        <f>E116+E117+E118</f>
        <v>2875000</v>
      </c>
      <c r="F115" s="62">
        <f>F116+F117+F118</f>
        <v>25000</v>
      </c>
      <c r="G115" s="35">
        <f>G116+G117+G118</f>
        <v>2900000</v>
      </c>
      <c r="H115" s="35" t="e">
        <f>H116+H117+H118</f>
        <v>#REF!</v>
      </c>
      <c r="I115" s="37"/>
      <c r="J115" s="20"/>
      <c r="K115" s="25"/>
      <c r="L115" s="20"/>
    </row>
    <row r="116" spans="1:12" s="26" customFormat="1" ht="37.5" x14ac:dyDescent="0.2">
      <c r="A116" s="55"/>
      <c r="B116" s="56"/>
      <c r="C116" s="56"/>
      <c r="D116" s="92" t="s">
        <v>143</v>
      </c>
      <c r="E116" s="43">
        <f>899900-25000</f>
        <v>874900</v>
      </c>
      <c r="F116" s="42">
        <v>25000</v>
      </c>
      <c r="G116" s="43">
        <v>899900</v>
      </c>
      <c r="H116" s="44" t="e">
        <f>#REF!-G116</f>
        <v>#REF!</v>
      </c>
      <c r="I116" s="74" t="s">
        <v>54</v>
      </c>
      <c r="J116" s="20"/>
      <c r="K116" s="25"/>
      <c r="L116" s="20"/>
    </row>
    <row r="117" spans="1:12" s="26" customFormat="1" ht="27" x14ac:dyDescent="0.2">
      <c r="A117" s="38"/>
      <c r="B117" s="39"/>
      <c r="C117" s="39"/>
      <c r="D117" s="51" t="s">
        <v>144</v>
      </c>
      <c r="E117" s="43">
        <f>927900</f>
        <v>927900</v>
      </c>
      <c r="F117" s="53">
        <v>0</v>
      </c>
      <c r="G117" s="43">
        <v>927900</v>
      </c>
      <c r="H117" s="44" t="e">
        <f>#REF!-G117</f>
        <v>#REF!</v>
      </c>
      <c r="I117" s="130" t="s">
        <v>54</v>
      </c>
      <c r="J117" s="20"/>
      <c r="K117" s="25"/>
      <c r="L117" s="20"/>
    </row>
    <row r="118" spans="1:12" s="26" customFormat="1" ht="37.5" hidden="1" x14ac:dyDescent="0.2">
      <c r="A118" s="46"/>
      <c r="B118" s="47"/>
      <c r="C118" s="47"/>
      <c r="D118" s="73" t="s">
        <v>145</v>
      </c>
      <c r="E118" s="43">
        <v>1072200</v>
      </c>
      <c r="F118" s="42">
        <v>0</v>
      </c>
      <c r="G118" s="43">
        <v>1072200</v>
      </c>
      <c r="H118" s="44" t="e">
        <f>#REF!-G118</f>
        <v>#REF!</v>
      </c>
      <c r="I118" s="74" t="s">
        <v>146</v>
      </c>
      <c r="J118" s="20"/>
      <c r="K118" s="25"/>
      <c r="L118" s="20"/>
    </row>
    <row r="119" spans="1:12" s="26" customFormat="1" hidden="1" x14ac:dyDescent="0.2">
      <c r="A119" s="66"/>
      <c r="B119" s="199" t="s">
        <v>147</v>
      </c>
      <c r="C119" s="199"/>
      <c r="D119" s="199"/>
      <c r="E119" s="28">
        <f>E120+E121</f>
        <v>3000000</v>
      </c>
      <c r="F119" s="28">
        <f>F120+F121</f>
        <v>0</v>
      </c>
      <c r="G119" s="72">
        <f>G120+G121</f>
        <v>3000000</v>
      </c>
      <c r="H119" s="72" t="e">
        <f>H120+H121</f>
        <v>#REF!</v>
      </c>
      <c r="I119" s="30"/>
      <c r="J119" s="20"/>
      <c r="K119" s="25"/>
      <c r="L119" s="20"/>
    </row>
    <row r="120" spans="1:12" s="26" customFormat="1" hidden="1" x14ac:dyDescent="0.2">
      <c r="A120" s="60"/>
      <c r="B120" s="61"/>
      <c r="C120" s="196" t="s">
        <v>148</v>
      </c>
      <c r="D120" s="196"/>
      <c r="E120" s="62">
        <v>0</v>
      </c>
      <c r="F120" s="62">
        <v>0</v>
      </c>
      <c r="G120" s="35">
        <v>0</v>
      </c>
      <c r="H120" s="35" t="e">
        <f>#REF!</f>
        <v>#REF!</v>
      </c>
      <c r="I120" s="37"/>
      <c r="J120" s="20"/>
      <c r="K120" s="25"/>
      <c r="L120" s="20"/>
    </row>
    <row r="121" spans="1:12" s="26" customFormat="1" ht="18.75" hidden="1" customHeight="1" x14ac:dyDescent="0.2">
      <c r="A121" s="60"/>
      <c r="B121" s="61"/>
      <c r="C121" s="198" t="s">
        <v>149</v>
      </c>
      <c r="D121" s="214"/>
      <c r="E121" s="62">
        <f>E122</f>
        <v>3000000</v>
      </c>
      <c r="F121" s="62">
        <f>F122</f>
        <v>0</v>
      </c>
      <c r="G121" s="35">
        <f>G122</f>
        <v>3000000</v>
      </c>
      <c r="H121" s="35" t="e">
        <f>H122</f>
        <v>#REF!</v>
      </c>
      <c r="I121" s="37"/>
      <c r="J121" s="20"/>
      <c r="K121" s="25"/>
      <c r="L121" s="20"/>
    </row>
    <row r="122" spans="1:12" s="81" customFormat="1" ht="18.75" hidden="1" customHeight="1" x14ac:dyDescent="0.2">
      <c r="A122" s="82"/>
      <c r="B122" s="83"/>
      <c r="C122" s="84"/>
      <c r="D122" s="51" t="s">
        <v>150</v>
      </c>
      <c r="E122" s="132">
        <v>3000000</v>
      </c>
      <c r="F122" s="132">
        <v>0</v>
      </c>
      <c r="G122" s="128">
        <v>3000000</v>
      </c>
      <c r="H122" s="44" t="e">
        <f>#REF!-G122</f>
        <v>#REF!</v>
      </c>
      <c r="I122" s="74" t="s">
        <v>151</v>
      </c>
      <c r="J122" s="20"/>
      <c r="K122" s="25"/>
      <c r="L122" s="20"/>
    </row>
    <row r="123" spans="1:12" s="26" customFormat="1" hidden="1" x14ac:dyDescent="0.2">
      <c r="A123" s="194" t="s">
        <v>152</v>
      </c>
      <c r="B123" s="194"/>
      <c r="C123" s="194"/>
      <c r="D123" s="210"/>
      <c r="E123" s="22">
        <f>E124+E130+E135+E156+E157</f>
        <v>18500000</v>
      </c>
      <c r="F123" s="22">
        <f>F124+F130+F135+F156+F157</f>
        <v>7300000</v>
      </c>
      <c r="G123" s="121">
        <f>G124+G130+G135+G156+G157</f>
        <v>25800000</v>
      </c>
      <c r="H123" s="121" t="e">
        <f>H124+H130+H135+H156+H157</f>
        <v>#REF!</v>
      </c>
      <c r="I123" s="24"/>
      <c r="J123" s="20"/>
      <c r="K123" s="25"/>
      <c r="L123" s="20"/>
    </row>
    <row r="124" spans="1:12" s="26" customFormat="1" hidden="1" x14ac:dyDescent="0.2">
      <c r="A124" s="66"/>
      <c r="B124" s="199" t="s">
        <v>153</v>
      </c>
      <c r="C124" s="199"/>
      <c r="D124" s="199"/>
      <c r="E124" s="28">
        <f>E125+E127</f>
        <v>0</v>
      </c>
      <c r="F124" s="28">
        <f>F125+F127</f>
        <v>7300000</v>
      </c>
      <c r="G124" s="72">
        <f>G125+G127</f>
        <v>7300000</v>
      </c>
      <c r="H124" s="72" t="e">
        <f>H125+H127</f>
        <v>#REF!</v>
      </c>
      <c r="I124" s="30"/>
      <c r="J124" s="20"/>
      <c r="K124" s="25"/>
      <c r="L124" s="20"/>
    </row>
    <row r="125" spans="1:12" s="26" customFormat="1" hidden="1" x14ac:dyDescent="0.2">
      <c r="A125" s="60"/>
      <c r="B125" s="61"/>
      <c r="C125" s="198" t="s">
        <v>154</v>
      </c>
      <c r="D125" s="198"/>
      <c r="E125" s="62">
        <f>E126</f>
        <v>0</v>
      </c>
      <c r="F125" s="62">
        <f t="shared" ref="F125:G125" si="7">F126</f>
        <v>2000000</v>
      </c>
      <c r="G125" s="62">
        <f t="shared" si="7"/>
        <v>2000000</v>
      </c>
      <c r="H125" s="35" t="e">
        <f>#REF!+H126</f>
        <v>#REF!</v>
      </c>
      <c r="I125" s="37"/>
      <c r="J125" s="20"/>
      <c r="K125" s="25"/>
      <c r="L125" s="20"/>
    </row>
    <row r="126" spans="1:12" s="81" customFormat="1" ht="27" hidden="1" x14ac:dyDescent="0.2">
      <c r="A126" s="82"/>
      <c r="B126" s="83"/>
      <c r="C126" s="84"/>
      <c r="D126" s="51" t="s">
        <v>155</v>
      </c>
      <c r="E126" s="42">
        <v>0</v>
      </c>
      <c r="F126" s="42">
        <v>2000000</v>
      </c>
      <c r="G126" s="52">
        <v>2000000</v>
      </c>
      <c r="H126" s="44" t="e">
        <f>#REF!-G126</f>
        <v>#REF!</v>
      </c>
      <c r="I126" s="74" t="s">
        <v>156</v>
      </c>
      <c r="J126" s="20"/>
      <c r="K126" s="25"/>
      <c r="L126" s="20"/>
    </row>
    <row r="127" spans="1:12" s="26" customFormat="1" ht="18.75" hidden="1" customHeight="1" x14ac:dyDescent="0.2">
      <c r="A127" s="64"/>
      <c r="B127" s="65"/>
      <c r="C127" s="193" t="s">
        <v>157</v>
      </c>
      <c r="D127" s="212"/>
      <c r="E127" s="133">
        <f>E128+E129</f>
        <v>0</v>
      </c>
      <c r="F127" s="133">
        <f>F128+F129</f>
        <v>5300000</v>
      </c>
      <c r="G127" s="134">
        <f>G128+G129</f>
        <v>5300000</v>
      </c>
      <c r="H127" s="134" t="e">
        <f>H128+H129</f>
        <v>#REF!</v>
      </c>
      <c r="I127" s="37"/>
      <c r="J127" s="20"/>
      <c r="K127" s="25"/>
      <c r="L127" s="20"/>
    </row>
    <row r="128" spans="1:12" s="26" customFormat="1" hidden="1" x14ac:dyDescent="0.2">
      <c r="A128" s="55"/>
      <c r="B128" s="56"/>
      <c r="C128" s="135"/>
      <c r="D128" s="87" t="s">
        <v>158</v>
      </c>
      <c r="E128" s="136">
        <v>0</v>
      </c>
      <c r="F128" s="136">
        <v>2500000</v>
      </c>
      <c r="G128" s="137">
        <v>2500000</v>
      </c>
      <c r="H128" s="44" t="e">
        <f>#REF!-G128</f>
        <v>#REF!</v>
      </c>
      <c r="I128" s="130" t="s">
        <v>80</v>
      </c>
      <c r="J128" s="20"/>
      <c r="K128" s="25"/>
      <c r="L128" s="20"/>
    </row>
    <row r="129" spans="1:12" s="26" customFormat="1" ht="27" hidden="1" x14ac:dyDescent="0.2">
      <c r="A129" s="38"/>
      <c r="B129" s="39"/>
      <c r="C129" s="138"/>
      <c r="D129" s="51" t="s">
        <v>159</v>
      </c>
      <c r="E129" s="42">
        <v>0</v>
      </c>
      <c r="F129" s="42">
        <v>2800000</v>
      </c>
      <c r="G129" s="137">
        <v>2800000</v>
      </c>
      <c r="H129" s="44" t="e">
        <f>#REF!-G129</f>
        <v>#REF!</v>
      </c>
      <c r="I129" s="130" t="s">
        <v>156</v>
      </c>
      <c r="J129" s="20"/>
      <c r="K129" s="25"/>
      <c r="L129" s="20"/>
    </row>
    <row r="130" spans="1:12" s="26" customFormat="1" hidden="1" x14ac:dyDescent="0.2">
      <c r="A130" s="66"/>
      <c r="B130" s="199" t="s">
        <v>160</v>
      </c>
      <c r="C130" s="199"/>
      <c r="D130" s="199"/>
      <c r="E130" s="28">
        <f>E131+E133</f>
        <v>2000000</v>
      </c>
      <c r="F130" s="28">
        <f>F131+F133</f>
        <v>0</v>
      </c>
      <c r="G130" s="72">
        <f>G131+G133</f>
        <v>2000000</v>
      </c>
      <c r="H130" s="72" t="e">
        <f>H131+H133</f>
        <v>#REF!</v>
      </c>
      <c r="I130" s="30"/>
      <c r="J130" s="20"/>
      <c r="K130" s="25"/>
      <c r="L130" s="20"/>
    </row>
    <row r="131" spans="1:12" s="26" customFormat="1" hidden="1" x14ac:dyDescent="0.2">
      <c r="A131" s="60"/>
      <c r="B131" s="61"/>
      <c r="C131" s="196" t="s">
        <v>161</v>
      </c>
      <c r="D131" s="196"/>
      <c r="E131" s="34">
        <f>E132</f>
        <v>1000000</v>
      </c>
      <c r="F131" s="34">
        <f>F132</f>
        <v>0</v>
      </c>
      <c r="G131" s="35">
        <f>G132</f>
        <v>1000000</v>
      </c>
      <c r="H131" s="35" t="e">
        <f>H132</f>
        <v>#REF!</v>
      </c>
      <c r="I131" s="37"/>
      <c r="J131" s="20"/>
      <c r="K131" s="25"/>
      <c r="L131" s="20"/>
    </row>
    <row r="132" spans="1:12" s="81" customFormat="1" ht="27" hidden="1" x14ac:dyDescent="0.2">
      <c r="A132" s="77"/>
      <c r="B132" s="78"/>
      <c r="C132" s="84"/>
      <c r="D132" s="51" t="s">
        <v>162</v>
      </c>
      <c r="E132" s="139">
        <v>1000000</v>
      </c>
      <c r="F132" s="139">
        <v>0</v>
      </c>
      <c r="G132" s="137">
        <v>1000000</v>
      </c>
      <c r="H132" s="44" t="e">
        <f>#REF!-G132</f>
        <v>#REF!</v>
      </c>
      <c r="I132" s="130" t="s">
        <v>156</v>
      </c>
      <c r="J132" s="20"/>
      <c r="K132" s="25"/>
      <c r="L132" s="20"/>
    </row>
    <row r="133" spans="1:12" s="26" customFormat="1" hidden="1" x14ac:dyDescent="0.2">
      <c r="A133" s="60"/>
      <c r="B133" s="61"/>
      <c r="C133" s="198" t="s">
        <v>163</v>
      </c>
      <c r="D133" s="198"/>
      <c r="E133" s="34">
        <f>E134</f>
        <v>1000000</v>
      </c>
      <c r="F133" s="34">
        <f>F134</f>
        <v>0</v>
      </c>
      <c r="G133" s="36">
        <f>G134</f>
        <v>1000000</v>
      </c>
      <c r="H133" s="36" t="e">
        <f>H134</f>
        <v>#REF!</v>
      </c>
      <c r="I133" s="140"/>
      <c r="J133" s="20"/>
      <c r="K133" s="25"/>
      <c r="L133" s="20"/>
    </row>
    <row r="134" spans="1:12" s="81" customFormat="1" ht="27" hidden="1" x14ac:dyDescent="0.2">
      <c r="A134" s="82"/>
      <c r="B134" s="83"/>
      <c r="C134" s="84"/>
      <c r="D134" s="51" t="s">
        <v>164</v>
      </c>
      <c r="E134" s="141">
        <v>1000000</v>
      </c>
      <c r="F134" s="139">
        <v>0</v>
      </c>
      <c r="G134" s="137">
        <v>1000000</v>
      </c>
      <c r="H134" s="44" t="e">
        <f>#REF!-G134</f>
        <v>#REF!</v>
      </c>
      <c r="I134" s="130" t="s">
        <v>156</v>
      </c>
      <c r="J134" s="20"/>
      <c r="K134" s="25"/>
      <c r="L134" s="20"/>
    </row>
    <row r="135" spans="1:12" s="26" customFormat="1" hidden="1" x14ac:dyDescent="0.2">
      <c r="A135" s="66"/>
      <c r="B135" s="199" t="s">
        <v>165</v>
      </c>
      <c r="C135" s="199"/>
      <c r="D135" s="199"/>
      <c r="E135" s="28">
        <f>E136</f>
        <v>12500000</v>
      </c>
      <c r="F135" s="28">
        <f>F136</f>
        <v>0</v>
      </c>
      <c r="G135" s="72">
        <f>G136</f>
        <v>12500000</v>
      </c>
      <c r="H135" s="72" t="e">
        <f>H136</f>
        <v>#REF!</v>
      </c>
      <c r="I135" s="30"/>
      <c r="J135" s="20"/>
      <c r="K135" s="25"/>
      <c r="L135" s="20"/>
    </row>
    <row r="136" spans="1:12" s="26" customFormat="1" hidden="1" x14ac:dyDescent="0.2">
      <c r="A136" s="60"/>
      <c r="B136" s="61"/>
      <c r="C136" s="198" t="s">
        <v>166</v>
      </c>
      <c r="D136" s="198"/>
      <c r="E136" s="34">
        <f>SUM(E137:E155)</f>
        <v>12500000</v>
      </c>
      <c r="F136" s="34">
        <f>SUM(F137:F155)</f>
        <v>0</v>
      </c>
      <c r="G136" s="35">
        <f>SUM(G137:G155)</f>
        <v>12500000</v>
      </c>
      <c r="H136" s="35" t="e">
        <f>SUM(H137:H155)</f>
        <v>#REF!</v>
      </c>
      <c r="I136" s="37"/>
      <c r="J136" s="20"/>
      <c r="K136" s="25"/>
      <c r="L136" s="20"/>
    </row>
    <row r="137" spans="1:12" s="26" customFormat="1" hidden="1" x14ac:dyDescent="0.2">
      <c r="A137" s="38"/>
      <c r="B137" s="39"/>
      <c r="C137" s="39"/>
      <c r="D137" s="142" t="s">
        <v>167</v>
      </c>
      <c r="E137" s="43">
        <f>221000+66000</f>
        <v>287000</v>
      </c>
      <c r="F137" s="42">
        <v>0</v>
      </c>
      <c r="G137" s="43">
        <f>221000+66000</f>
        <v>287000</v>
      </c>
      <c r="H137" s="44" t="e">
        <f>#REF!-G137</f>
        <v>#REF!</v>
      </c>
      <c r="I137" s="74" t="s">
        <v>168</v>
      </c>
      <c r="J137" s="20"/>
      <c r="K137" s="25"/>
      <c r="L137" s="20"/>
    </row>
    <row r="138" spans="1:12" s="26" customFormat="1" hidden="1" x14ac:dyDescent="0.2">
      <c r="A138" s="55"/>
      <c r="B138" s="56"/>
      <c r="C138" s="56"/>
      <c r="D138" s="143" t="s">
        <v>169</v>
      </c>
      <c r="E138" s="93">
        <f>44400+12400+43200</f>
        <v>100000</v>
      </c>
      <c r="F138" s="53">
        <v>0</v>
      </c>
      <c r="G138" s="93">
        <f>44400+12400+43200</f>
        <v>100000</v>
      </c>
      <c r="H138" s="44" t="e">
        <f>#REF!-G138</f>
        <v>#REF!</v>
      </c>
      <c r="I138" s="80" t="s">
        <v>168</v>
      </c>
      <c r="J138" s="20"/>
      <c r="K138" s="25"/>
      <c r="L138" s="20"/>
    </row>
    <row r="139" spans="1:12" s="26" customFormat="1" ht="37.5" hidden="1" x14ac:dyDescent="0.2">
      <c r="A139" s="38"/>
      <c r="B139" s="39"/>
      <c r="C139" s="39"/>
      <c r="D139" s="142" t="s">
        <v>170</v>
      </c>
      <c r="E139" s="93">
        <f>290000+20000+120000</f>
        <v>430000</v>
      </c>
      <c r="F139" s="42">
        <v>0</v>
      </c>
      <c r="G139" s="93">
        <f>290000+20000+120000</f>
        <v>430000</v>
      </c>
      <c r="H139" s="44" t="e">
        <f>#REF!-G139</f>
        <v>#REF!</v>
      </c>
      <c r="I139" s="74" t="s">
        <v>168</v>
      </c>
      <c r="J139" s="20"/>
      <c r="K139" s="25"/>
      <c r="L139" s="20"/>
    </row>
    <row r="140" spans="1:12" s="26" customFormat="1" ht="27" hidden="1" x14ac:dyDescent="0.2">
      <c r="A140" s="55"/>
      <c r="B140" s="56"/>
      <c r="C140" s="56"/>
      <c r="D140" s="107" t="s">
        <v>171</v>
      </c>
      <c r="E140" s="93">
        <v>500000</v>
      </c>
      <c r="F140" s="42">
        <v>0</v>
      </c>
      <c r="G140" s="93">
        <v>500000</v>
      </c>
      <c r="H140" s="44" t="e">
        <f>#REF!-G140</f>
        <v>#REF!</v>
      </c>
      <c r="I140" s="74" t="s">
        <v>156</v>
      </c>
      <c r="J140" s="20"/>
      <c r="K140" s="25"/>
      <c r="L140" s="20"/>
    </row>
    <row r="141" spans="1:12" s="26" customFormat="1" ht="27" hidden="1" x14ac:dyDescent="0.2">
      <c r="A141" s="38"/>
      <c r="B141" s="39"/>
      <c r="C141" s="39"/>
      <c r="D141" s="144" t="s">
        <v>172</v>
      </c>
      <c r="E141" s="93">
        <v>500000</v>
      </c>
      <c r="F141" s="42">
        <v>0</v>
      </c>
      <c r="G141" s="93">
        <v>500000</v>
      </c>
      <c r="H141" s="44" t="e">
        <f>#REF!-G141</f>
        <v>#REF!</v>
      </c>
      <c r="I141" s="74" t="s">
        <v>156</v>
      </c>
      <c r="J141" s="20"/>
      <c r="K141" s="25"/>
      <c r="L141" s="20"/>
    </row>
    <row r="142" spans="1:12" s="26" customFormat="1" ht="27" hidden="1" x14ac:dyDescent="0.2">
      <c r="A142" s="55"/>
      <c r="B142" s="56"/>
      <c r="C142" s="56"/>
      <c r="D142" s="145" t="s">
        <v>173</v>
      </c>
      <c r="E142" s="93">
        <v>500000</v>
      </c>
      <c r="F142" s="42">
        <v>0</v>
      </c>
      <c r="G142" s="93">
        <v>500000</v>
      </c>
      <c r="H142" s="44" t="e">
        <f>#REF!-G142</f>
        <v>#REF!</v>
      </c>
      <c r="I142" s="74" t="s">
        <v>156</v>
      </c>
      <c r="J142" s="20"/>
      <c r="K142" s="25"/>
      <c r="L142" s="20"/>
    </row>
    <row r="143" spans="1:12" s="26" customFormat="1" ht="27" hidden="1" x14ac:dyDescent="0.2">
      <c r="A143" s="38"/>
      <c r="B143" s="39"/>
      <c r="C143" s="39"/>
      <c r="D143" s="146" t="s">
        <v>174</v>
      </c>
      <c r="E143" s="100">
        <v>500000</v>
      </c>
      <c r="F143" s="42">
        <v>0</v>
      </c>
      <c r="G143" s="100">
        <v>500000</v>
      </c>
      <c r="H143" s="44" t="e">
        <f>#REF!-G143</f>
        <v>#REF!</v>
      </c>
      <c r="I143" s="74" t="s">
        <v>156</v>
      </c>
      <c r="J143" s="20"/>
      <c r="K143" s="25"/>
      <c r="L143" s="20"/>
    </row>
    <row r="144" spans="1:12" s="26" customFormat="1" ht="27" hidden="1" x14ac:dyDescent="0.2">
      <c r="A144" s="55"/>
      <c r="B144" s="56"/>
      <c r="C144" s="56"/>
      <c r="D144" s="107" t="s">
        <v>175</v>
      </c>
      <c r="E144" s="93">
        <v>400000</v>
      </c>
      <c r="F144" s="53">
        <v>0</v>
      </c>
      <c r="G144" s="93">
        <v>400000</v>
      </c>
      <c r="H144" s="44" t="e">
        <f>#REF!-G144</f>
        <v>#REF!</v>
      </c>
      <c r="I144" s="130" t="s">
        <v>156</v>
      </c>
      <c r="J144" s="20"/>
      <c r="K144" s="25"/>
      <c r="L144" s="20"/>
    </row>
    <row r="145" spans="1:12" s="26" customFormat="1" ht="27" hidden="1" x14ac:dyDescent="0.2">
      <c r="A145" s="38"/>
      <c r="B145" s="39"/>
      <c r="C145" s="39"/>
      <c r="D145" s="146" t="s">
        <v>176</v>
      </c>
      <c r="E145" s="93">
        <v>500000</v>
      </c>
      <c r="F145" s="42">
        <v>0</v>
      </c>
      <c r="G145" s="93">
        <v>500000</v>
      </c>
      <c r="H145" s="44" t="e">
        <f>#REF!-G145</f>
        <v>#REF!</v>
      </c>
      <c r="I145" s="74" t="s">
        <v>156</v>
      </c>
      <c r="J145" s="20"/>
      <c r="K145" s="25"/>
      <c r="L145" s="20"/>
    </row>
    <row r="146" spans="1:12" s="26" customFormat="1" ht="27" hidden="1" x14ac:dyDescent="0.2">
      <c r="A146" s="55"/>
      <c r="B146" s="56"/>
      <c r="C146" s="56"/>
      <c r="D146" s="145" t="s">
        <v>177</v>
      </c>
      <c r="E146" s="93">
        <v>527500</v>
      </c>
      <c r="F146" s="53">
        <v>0</v>
      </c>
      <c r="G146" s="93">
        <v>527500</v>
      </c>
      <c r="H146" s="44" t="e">
        <f>#REF!-G146</f>
        <v>#REF!</v>
      </c>
      <c r="I146" s="130" t="s">
        <v>156</v>
      </c>
      <c r="J146" s="20"/>
      <c r="K146" s="25"/>
      <c r="L146" s="20"/>
    </row>
    <row r="147" spans="1:12" s="26" customFormat="1" ht="27" hidden="1" x14ac:dyDescent="0.2">
      <c r="A147" s="38"/>
      <c r="B147" s="39"/>
      <c r="C147" s="39"/>
      <c r="D147" s="146" t="s">
        <v>178</v>
      </c>
      <c r="E147" s="93">
        <f>22700+100000+300000</f>
        <v>422700</v>
      </c>
      <c r="F147" s="42">
        <v>0</v>
      </c>
      <c r="G147" s="93">
        <f>22700+100000+300000</f>
        <v>422700</v>
      </c>
      <c r="H147" s="44" t="e">
        <f>#REF!-G147</f>
        <v>#REF!</v>
      </c>
      <c r="I147" s="74" t="s">
        <v>156</v>
      </c>
      <c r="J147" s="20"/>
      <c r="K147" s="25"/>
      <c r="L147" s="20"/>
    </row>
    <row r="148" spans="1:12" s="26" customFormat="1" ht="27" hidden="1" x14ac:dyDescent="0.2">
      <c r="A148" s="55"/>
      <c r="B148" s="56"/>
      <c r="C148" s="56"/>
      <c r="D148" s="145" t="s">
        <v>179</v>
      </c>
      <c r="E148" s="93">
        <v>500000</v>
      </c>
      <c r="F148" s="53">
        <v>0</v>
      </c>
      <c r="G148" s="93">
        <v>500000</v>
      </c>
      <c r="H148" s="44" t="e">
        <f>#REF!-G148</f>
        <v>#REF!</v>
      </c>
      <c r="I148" s="74" t="s">
        <v>156</v>
      </c>
      <c r="J148" s="20"/>
      <c r="K148" s="25"/>
      <c r="L148" s="20"/>
    </row>
    <row r="149" spans="1:12" s="26" customFormat="1" ht="27" hidden="1" x14ac:dyDescent="0.2">
      <c r="A149" s="38"/>
      <c r="B149" s="39"/>
      <c r="C149" s="39"/>
      <c r="D149" s="146" t="s">
        <v>180</v>
      </c>
      <c r="E149" s="93">
        <v>1332800</v>
      </c>
      <c r="F149" s="42">
        <v>0</v>
      </c>
      <c r="G149" s="93">
        <v>1332800</v>
      </c>
      <c r="H149" s="44" t="e">
        <f>#REF!-G149</f>
        <v>#REF!</v>
      </c>
      <c r="I149" s="74" t="s">
        <v>156</v>
      </c>
      <c r="J149" s="20"/>
      <c r="K149" s="25"/>
      <c r="L149" s="20"/>
    </row>
    <row r="150" spans="1:12" s="26" customFormat="1" ht="27" hidden="1" x14ac:dyDescent="0.2">
      <c r="A150" s="38"/>
      <c r="B150" s="39"/>
      <c r="C150" s="39"/>
      <c r="D150" s="146" t="s">
        <v>181</v>
      </c>
      <c r="E150" s="93">
        <v>1000000</v>
      </c>
      <c r="F150" s="53">
        <v>0</v>
      </c>
      <c r="G150" s="93">
        <v>1000000</v>
      </c>
      <c r="H150" s="44" t="e">
        <f>#REF!-G150</f>
        <v>#REF!</v>
      </c>
      <c r="I150" s="74" t="s">
        <v>156</v>
      </c>
      <c r="J150" s="20"/>
      <c r="K150" s="25"/>
      <c r="L150" s="20"/>
    </row>
    <row r="151" spans="1:12" s="26" customFormat="1" ht="27" hidden="1" x14ac:dyDescent="0.2">
      <c r="A151" s="38"/>
      <c r="B151" s="39"/>
      <c r="C151" s="39"/>
      <c r="D151" s="146" t="s">
        <v>182</v>
      </c>
      <c r="E151" s="93">
        <v>1000000</v>
      </c>
      <c r="F151" s="42">
        <v>0</v>
      </c>
      <c r="G151" s="93">
        <v>1000000</v>
      </c>
      <c r="H151" s="44" t="e">
        <f>#REF!-G151</f>
        <v>#REF!</v>
      </c>
      <c r="I151" s="74" t="s">
        <v>156</v>
      </c>
      <c r="J151" s="20"/>
      <c r="K151" s="25"/>
      <c r="L151" s="20"/>
    </row>
    <row r="152" spans="1:12" s="26" customFormat="1" ht="27" hidden="1" x14ac:dyDescent="0.2">
      <c r="A152" s="38"/>
      <c r="B152" s="39"/>
      <c r="C152" s="39"/>
      <c r="D152" s="146" t="s">
        <v>183</v>
      </c>
      <c r="E152" s="93">
        <v>1000000</v>
      </c>
      <c r="F152" s="53">
        <v>0</v>
      </c>
      <c r="G152" s="93">
        <v>1000000</v>
      </c>
      <c r="H152" s="44" t="e">
        <f>#REF!-G152</f>
        <v>#REF!</v>
      </c>
      <c r="I152" s="74" t="s">
        <v>156</v>
      </c>
      <c r="J152" s="20"/>
      <c r="K152" s="25"/>
      <c r="L152" s="20"/>
    </row>
    <row r="153" spans="1:12" s="26" customFormat="1" ht="27" hidden="1" x14ac:dyDescent="0.2">
      <c r="A153" s="55"/>
      <c r="B153" s="56"/>
      <c r="C153" s="56"/>
      <c r="D153" s="145" t="s">
        <v>184</v>
      </c>
      <c r="E153" s="100">
        <v>1000000</v>
      </c>
      <c r="F153" s="53">
        <v>0</v>
      </c>
      <c r="G153" s="100">
        <v>1000000</v>
      </c>
      <c r="H153" s="44" t="e">
        <f>#REF!-G153</f>
        <v>#REF!</v>
      </c>
      <c r="I153" s="130" t="s">
        <v>156</v>
      </c>
      <c r="J153" s="20"/>
      <c r="K153" s="25"/>
      <c r="L153" s="20"/>
    </row>
    <row r="154" spans="1:12" s="26" customFormat="1" ht="27" hidden="1" x14ac:dyDescent="0.2">
      <c r="A154" s="38"/>
      <c r="B154" s="39"/>
      <c r="C154" s="39"/>
      <c r="D154" s="146" t="s">
        <v>185</v>
      </c>
      <c r="E154" s="93">
        <v>1000000</v>
      </c>
      <c r="F154" s="53">
        <v>0</v>
      </c>
      <c r="G154" s="93">
        <v>1000000</v>
      </c>
      <c r="H154" s="44" t="e">
        <f>#REF!-G154</f>
        <v>#REF!</v>
      </c>
      <c r="I154" s="130" t="s">
        <v>156</v>
      </c>
      <c r="J154" s="20"/>
      <c r="K154" s="25"/>
      <c r="L154" s="20"/>
    </row>
    <row r="155" spans="1:12" s="26" customFormat="1" ht="27" hidden="1" x14ac:dyDescent="0.2">
      <c r="A155" s="38"/>
      <c r="B155" s="39"/>
      <c r="C155" s="39"/>
      <c r="D155" s="146" t="s">
        <v>186</v>
      </c>
      <c r="E155" s="93">
        <v>1000000</v>
      </c>
      <c r="F155" s="42">
        <v>0</v>
      </c>
      <c r="G155" s="93">
        <v>1000000</v>
      </c>
      <c r="H155" s="44" t="e">
        <f>#REF!-G155</f>
        <v>#REF!</v>
      </c>
      <c r="I155" s="74" t="s">
        <v>156</v>
      </c>
      <c r="J155" s="20"/>
      <c r="K155" s="25"/>
      <c r="L155" s="20"/>
    </row>
    <row r="156" spans="1:12" s="26" customFormat="1" hidden="1" x14ac:dyDescent="0.2">
      <c r="A156" s="66"/>
      <c r="B156" s="199" t="s">
        <v>187</v>
      </c>
      <c r="C156" s="199"/>
      <c r="D156" s="199"/>
      <c r="E156" s="28">
        <v>0</v>
      </c>
      <c r="F156" s="28">
        <v>0</v>
      </c>
      <c r="G156" s="72">
        <v>0</v>
      </c>
      <c r="H156" s="72" t="e">
        <f>#REF!+#REF!</f>
        <v>#REF!</v>
      </c>
      <c r="I156" s="30"/>
      <c r="J156" s="20"/>
      <c r="K156" s="25"/>
      <c r="L156" s="20"/>
    </row>
    <row r="157" spans="1:12" s="26" customFormat="1" hidden="1" x14ac:dyDescent="0.2">
      <c r="A157" s="66"/>
      <c r="B157" s="199" t="s">
        <v>188</v>
      </c>
      <c r="C157" s="199"/>
      <c r="D157" s="199"/>
      <c r="E157" s="28">
        <f>E158+E160</f>
        <v>4000000</v>
      </c>
      <c r="F157" s="28">
        <f>F158+F160</f>
        <v>0</v>
      </c>
      <c r="G157" s="72">
        <f>G158+G160</f>
        <v>4000000</v>
      </c>
      <c r="H157" s="72" t="e">
        <f>H158+H160</f>
        <v>#REF!</v>
      </c>
      <c r="I157" s="30"/>
      <c r="J157" s="20"/>
      <c r="K157" s="25"/>
      <c r="L157" s="20"/>
    </row>
    <row r="158" spans="1:12" s="26" customFormat="1" ht="18.75" hidden="1" customHeight="1" x14ac:dyDescent="0.2">
      <c r="A158" s="32"/>
      <c r="B158" s="33"/>
      <c r="C158" s="196" t="s">
        <v>189</v>
      </c>
      <c r="D158" s="200"/>
      <c r="E158" s="62">
        <f>E159</f>
        <v>2000000</v>
      </c>
      <c r="F158" s="62">
        <f t="shared" ref="F158:G158" si="8">F159</f>
        <v>0</v>
      </c>
      <c r="G158" s="62">
        <f t="shared" si="8"/>
        <v>2000000</v>
      </c>
      <c r="H158" s="35" t="e">
        <f>#REF!+H159</f>
        <v>#REF!</v>
      </c>
      <c r="I158" s="37"/>
      <c r="J158" s="20"/>
      <c r="K158" s="25"/>
      <c r="L158" s="20"/>
    </row>
    <row r="159" spans="1:12" s="26" customFormat="1" ht="27" hidden="1" x14ac:dyDescent="0.2">
      <c r="A159" s="46"/>
      <c r="B159" s="47"/>
      <c r="C159" s="147"/>
      <c r="D159" s="73" t="s">
        <v>190</v>
      </c>
      <c r="E159" s="53">
        <v>2000000</v>
      </c>
      <c r="F159" s="53">
        <v>0</v>
      </c>
      <c r="G159" s="100">
        <v>2000000</v>
      </c>
      <c r="H159" s="70" t="e">
        <f>#REF!-G159</f>
        <v>#REF!</v>
      </c>
      <c r="I159" s="130" t="s">
        <v>156</v>
      </c>
      <c r="J159" s="20"/>
      <c r="K159" s="25"/>
      <c r="L159" s="20"/>
    </row>
    <row r="160" spans="1:12" s="26" customFormat="1" hidden="1" x14ac:dyDescent="0.2">
      <c r="A160" s="64"/>
      <c r="B160" s="65"/>
      <c r="C160" s="193" t="s">
        <v>191</v>
      </c>
      <c r="D160" s="193"/>
      <c r="E160" s="133">
        <f>E161</f>
        <v>2000000</v>
      </c>
      <c r="F160" s="133">
        <f>F161</f>
        <v>0</v>
      </c>
      <c r="G160" s="134">
        <f>G161</f>
        <v>2000000</v>
      </c>
      <c r="H160" s="134" t="e">
        <f>H161</f>
        <v>#REF!</v>
      </c>
      <c r="I160" s="37"/>
      <c r="J160" s="20"/>
      <c r="K160" s="25"/>
      <c r="L160" s="20"/>
    </row>
    <row r="161" spans="1:12" s="81" customFormat="1" ht="27" hidden="1" x14ac:dyDescent="0.2">
      <c r="A161" s="82"/>
      <c r="B161" s="83"/>
      <c r="C161" s="84"/>
      <c r="D161" s="51" t="s">
        <v>192</v>
      </c>
      <c r="E161" s="42">
        <v>2000000</v>
      </c>
      <c r="F161" s="53">
        <v>0</v>
      </c>
      <c r="G161" s="93">
        <v>2000000</v>
      </c>
      <c r="H161" s="44" t="e">
        <f>#REF!-G161</f>
        <v>#REF!</v>
      </c>
      <c r="I161" s="130" t="s">
        <v>156</v>
      </c>
      <c r="J161" s="20"/>
      <c r="K161" s="25"/>
      <c r="L161" s="20"/>
    </row>
    <row r="162" spans="1:12" s="26" customFormat="1" hidden="1" x14ac:dyDescent="0.2">
      <c r="A162" s="220" t="s">
        <v>193</v>
      </c>
      <c r="B162" s="221"/>
      <c r="C162" s="221"/>
      <c r="D162" s="221"/>
      <c r="E162" s="148">
        <v>8000000</v>
      </c>
      <c r="F162" s="148">
        <v>0</v>
      </c>
      <c r="G162" s="149">
        <f>E162+F162</f>
        <v>8000000</v>
      </c>
      <c r="H162" s="149" t="e">
        <f>#REF!-G162</f>
        <v>#REF!</v>
      </c>
      <c r="I162" s="30"/>
      <c r="J162" s="20"/>
      <c r="K162" s="25"/>
      <c r="L162" s="20"/>
    </row>
    <row r="163" spans="1:12" s="26" customFormat="1" hidden="1" x14ac:dyDescent="0.2">
      <c r="A163" s="222" t="s">
        <v>194</v>
      </c>
      <c r="B163" s="222"/>
      <c r="C163" s="222"/>
      <c r="D163" s="222"/>
      <c r="E163" s="150">
        <f>E7+E162</f>
        <v>75723300</v>
      </c>
      <c r="F163" s="150">
        <f t="shared" ref="F163:G163" si="9">F7+F162</f>
        <v>124973800</v>
      </c>
      <c r="G163" s="150">
        <f t="shared" si="9"/>
        <v>200697100</v>
      </c>
      <c r="H163" s="151" t="e">
        <f>#REF!+H162</f>
        <v>#REF!</v>
      </c>
      <c r="I163" s="152"/>
      <c r="J163" s="20"/>
      <c r="K163" s="25"/>
      <c r="L163" s="20"/>
    </row>
    <row r="165" spans="1:12" s="153" customFormat="1" x14ac:dyDescent="0.2">
      <c r="E165" s="1"/>
      <c r="F165" s="1"/>
      <c r="G165" s="1"/>
      <c r="H165" s="1"/>
      <c r="I165" s="154"/>
      <c r="J165" s="1"/>
    </row>
  </sheetData>
  <autoFilter ref="A5:I163">
    <filterColumn colId="0" showButton="0"/>
    <filterColumn colId="1" showButton="0"/>
    <filterColumn colId="2" showButton="0"/>
    <filterColumn colId="4" showButton="0"/>
    <filterColumn colId="8">
      <filters>
        <filter val="สนง.เกษตรและสหกรณ์จังหวัด"/>
      </filters>
    </filterColumn>
  </autoFilter>
  <mergeCells count="67">
    <mergeCell ref="B157:D157"/>
    <mergeCell ref="C158:D158"/>
    <mergeCell ref="C160:D160"/>
    <mergeCell ref="A162:D162"/>
    <mergeCell ref="A163:D163"/>
    <mergeCell ref="B156:D156"/>
    <mergeCell ref="C120:D120"/>
    <mergeCell ref="C121:D121"/>
    <mergeCell ref="A123:D123"/>
    <mergeCell ref="B124:D124"/>
    <mergeCell ref="C125:D125"/>
    <mergeCell ref="C127:D127"/>
    <mergeCell ref="B130:D130"/>
    <mergeCell ref="C131:D131"/>
    <mergeCell ref="C133:D133"/>
    <mergeCell ref="B135:D135"/>
    <mergeCell ref="C136:D136"/>
    <mergeCell ref="B119:D119"/>
    <mergeCell ref="A98:D98"/>
    <mergeCell ref="B99:D99"/>
    <mergeCell ref="C100:D100"/>
    <mergeCell ref="B102:D102"/>
    <mergeCell ref="C103:D103"/>
    <mergeCell ref="C105:D105"/>
    <mergeCell ref="C108:D108"/>
    <mergeCell ref="B109:D109"/>
    <mergeCell ref="C110:D110"/>
    <mergeCell ref="B114:D114"/>
    <mergeCell ref="C115:D115"/>
    <mergeCell ref="B97:D97"/>
    <mergeCell ref="C57:D57"/>
    <mergeCell ref="C65:D65"/>
    <mergeCell ref="C74:D74"/>
    <mergeCell ref="B80:D80"/>
    <mergeCell ref="C81:D81"/>
    <mergeCell ref="C82:D82"/>
    <mergeCell ref="B88:D88"/>
    <mergeCell ref="B89:D89"/>
    <mergeCell ref="C90:D90"/>
    <mergeCell ref="C92:D92"/>
    <mergeCell ref="C95:D95"/>
    <mergeCell ref="B56:D56"/>
    <mergeCell ref="C31:D31"/>
    <mergeCell ref="C33:D33"/>
    <mergeCell ref="B35:D35"/>
    <mergeCell ref="C36:D36"/>
    <mergeCell ref="C37:D37"/>
    <mergeCell ref="B39:D39"/>
    <mergeCell ref="C40:D40"/>
    <mergeCell ref="C47:D47"/>
    <mergeCell ref="C50:D50"/>
    <mergeCell ref="B51:D51"/>
    <mergeCell ref="C52:D52"/>
    <mergeCell ref="C29:D29"/>
    <mergeCell ref="A1:I1"/>
    <mergeCell ref="A2:I2"/>
    <mergeCell ref="G3:I3"/>
    <mergeCell ref="A5:D6"/>
    <mergeCell ref="E5:F5"/>
    <mergeCell ref="G5:G6"/>
    <mergeCell ref="H5:H6"/>
    <mergeCell ref="I5:I6"/>
    <mergeCell ref="A8:D8"/>
    <mergeCell ref="B9:D9"/>
    <mergeCell ref="B10:D10"/>
    <mergeCell ref="C11:D11"/>
    <mergeCell ref="C14:D14"/>
  </mergeCells>
  <pageMargins left="0.23622047244094491" right="0.11811023622047245" top="0.28011363636363634" bottom="0.24715909090909091" header="9.0624999999999997E-2" footer="0.12357954545454546"/>
  <pageSetup paperSize="9" scale="92" orientation="portrait" horizontalDpi="0" verticalDpi="0" r:id="rId1"/>
  <headerFooter>
    <oddHeader>&amp;R&amp;"TH SarabunPSK,ธรรมดา"&amp;10&amp;A</oddHeader>
    <oddFooter>&amp;C&amp;"TH SarabunPSK,ธรรมดา"&amp;10หน้าที่ &amp;P&amp;R&amp;"TH SarabunPSK,ธรรมดา"&amp;10&amp;Z&amp;F</oddFooter>
  </headerFooter>
  <rowBreaks count="5" manualBreakCount="5">
    <brk id="38" max="8" man="1"/>
    <brk id="64" max="8" man="1"/>
    <brk id="88" max="8" man="1"/>
    <brk id="122" max="8" man="1"/>
    <brk id="155" max="8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view="pageBreakPreview" topLeftCell="A18" zoomScale="110" zoomScaleSheetLayoutView="110" workbookViewId="0">
      <selection activeCell="C23" sqref="C23"/>
    </sheetView>
  </sheetViews>
  <sheetFormatPr defaultRowHeight="21" x14ac:dyDescent="0.35"/>
  <cols>
    <col min="1" max="1" width="4.625" style="161" customWidth="1"/>
    <col min="2" max="2" width="48.25" style="169" customWidth="1"/>
    <col min="3" max="3" width="16.75" style="173" customWidth="1"/>
    <col min="4" max="16384" width="9" style="156"/>
  </cols>
  <sheetData>
    <row r="1" spans="1:3" s="170" customFormat="1" x14ac:dyDescent="0.2">
      <c r="A1" s="159" t="s">
        <v>197</v>
      </c>
      <c r="B1" s="157" t="s">
        <v>195</v>
      </c>
      <c r="C1" s="171" t="s">
        <v>4</v>
      </c>
    </row>
    <row r="2" spans="1:3" x14ac:dyDescent="0.35">
      <c r="A2" s="160">
        <v>1</v>
      </c>
      <c r="B2" s="162" t="s">
        <v>16</v>
      </c>
      <c r="C2" s="172">
        <v>1333800</v>
      </c>
    </row>
    <row r="3" spans="1:3" x14ac:dyDescent="0.35">
      <c r="A3" s="160">
        <v>2</v>
      </c>
      <c r="B3" s="162" t="s">
        <v>18</v>
      </c>
      <c r="C3" s="172">
        <v>871200</v>
      </c>
    </row>
    <row r="4" spans="1:3" x14ac:dyDescent="0.35">
      <c r="A4" s="160">
        <v>3</v>
      </c>
      <c r="B4" s="162" t="s">
        <v>196</v>
      </c>
      <c r="C4" s="172">
        <v>50000</v>
      </c>
    </row>
    <row r="5" spans="1:3" x14ac:dyDescent="0.35">
      <c r="A5" s="160">
        <v>4</v>
      </c>
      <c r="B5" s="162" t="s">
        <v>24</v>
      </c>
      <c r="C5" s="172">
        <v>5969500</v>
      </c>
    </row>
    <row r="6" spans="1:3" x14ac:dyDescent="0.35">
      <c r="A6" s="160">
        <v>5</v>
      </c>
      <c r="B6" s="163" t="s">
        <v>46</v>
      </c>
      <c r="C6" s="172">
        <v>220000</v>
      </c>
    </row>
    <row r="7" spans="1:3" x14ac:dyDescent="0.35">
      <c r="A7" s="160">
        <v>6</v>
      </c>
      <c r="B7" s="162" t="s">
        <v>198</v>
      </c>
      <c r="C7" s="172">
        <v>100000</v>
      </c>
    </row>
    <row r="8" spans="1:3" x14ac:dyDescent="0.35">
      <c r="A8" s="160">
        <v>7</v>
      </c>
      <c r="B8" s="162" t="s">
        <v>52</v>
      </c>
      <c r="C8" s="172">
        <v>600000</v>
      </c>
    </row>
    <row r="9" spans="1:3" x14ac:dyDescent="0.35">
      <c r="A9" s="160">
        <v>8</v>
      </c>
      <c r="B9" s="162" t="s">
        <v>54</v>
      </c>
      <c r="C9" s="172">
        <v>16100100</v>
      </c>
    </row>
    <row r="10" spans="1:3" x14ac:dyDescent="0.35">
      <c r="A10" s="160">
        <v>9</v>
      </c>
      <c r="B10" s="162" t="s">
        <v>58</v>
      </c>
      <c r="C10" s="172">
        <v>3562900</v>
      </c>
    </row>
    <row r="11" spans="1:3" x14ac:dyDescent="0.35">
      <c r="A11" s="160">
        <v>10</v>
      </c>
      <c r="B11" s="164" t="s">
        <v>61</v>
      </c>
      <c r="C11" s="172">
        <v>17750000</v>
      </c>
    </row>
    <row r="12" spans="1:3" x14ac:dyDescent="0.35">
      <c r="A12" s="160">
        <v>11</v>
      </c>
      <c r="B12" s="165" t="s">
        <v>199</v>
      </c>
      <c r="C12" s="172">
        <v>100000</v>
      </c>
    </row>
    <row r="13" spans="1:3" x14ac:dyDescent="0.35">
      <c r="A13" s="160">
        <v>12</v>
      </c>
      <c r="B13" s="166" t="s">
        <v>69</v>
      </c>
      <c r="C13" s="172">
        <v>850000</v>
      </c>
    </row>
    <row r="14" spans="1:3" x14ac:dyDescent="0.35">
      <c r="A14" s="160">
        <v>13</v>
      </c>
      <c r="B14" s="163" t="s">
        <v>74</v>
      </c>
      <c r="C14" s="172">
        <v>12155000</v>
      </c>
    </row>
    <row r="15" spans="1:3" x14ac:dyDescent="0.35">
      <c r="A15" s="160">
        <v>14</v>
      </c>
      <c r="B15" s="163" t="s">
        <v>76</v>
      </c>
      <c r="C15" s="172">
        <v>8580000</v>
      </c>
    </row>
    <row r="16" spans="1:3" x14ac:dyDescent="0.35">
      <c r="A16" s="160">
        <v>15</v>
      </c>
      <c r="B16" s="167" t="s">
        <v>78</v>
      </c>
      <c r="C16" s="172">
        <v>6421000</v>
      </c>
    </row>
    <row r="17" spans="1:3" x14ac:dyDescent="0.35">
      <c r="A17" s="160">
        <v>16</v>
      </c>
      <c r="B17" s="163" t="s">
        <v>80</v>
      </c>
      <c r="C17" s="172">
        <v>5930000</v>
      </c>
    </row>
    <row r="18" spans="1:3" x14ac:dyDescent="0.35">
      <c r="A18" s="160">
        <v>17</v>
      </c>
      <c r="B18" s="163" t="s">
        <v>84</v>
      </c>
      <c r="C18" s="172">
        <v>6278500</v>
      </c>
    </row>
    <row r="19" spans="1:3" x14ac:dyDescent="0.35">
      <c r="A19" s="160">
        <v>18</v>
      </c>
      <c r="B19" s="168" t="s">
        <v>87</v>
      </c>
      <c r="C19" s="172">
        <v>15174000</v>
      </c>
    </row>
    <row r="20" spans="1:3" x14ac:dyDescent="0.35">
      <c r="A20" s="160">
        <v>19</v>
      </c>
      <c r="B20" s="162" t="s">
        <v>105</v>
      </c>
      <c r="C20" s="172">
        <v>52000000</v>
      </c>
    </row>
    <row r="21" spans="1:3" x14ac:dyDescent="0.35">
      <c r="A21" s="160">
        <v>20</v>
      </c>
      <c r="B21" s="162" t="s">
        <v>200</v>
      </c>
      <c r="C21" s="172">
        <v>5000000</v>
      </c>
    </row>
    <row r="22" spans="1:3" x14ac:dyDescent="0.35">
      <c r="A22" s="160">
        <v>21</v>
      </c>
      <c r="B22" s="162" t="s">
        <v>120</v>
      </c>
      <c r="C22" s="172">
        <v>2200000</v>
      </c>
    </row>
    <row r="23" spans="1:3" x14ac:dyDescent="0.35">
      <c r="A23" s="160">
        <v>22</v>
      </c>
      <c r="B23" s="162" t="s">
        <v>130</v>
      </c>
      <c r="C23" s="172">
        <v>4078700</v>
      </c>
    </row>
    <row r="24" spans="1:3" x14ac:dyDescent="0.35">
      <c r="A24" s="160">
        <v>23</v>
      </c>
      <c r="B24" s="162" t="s">
        <v>138</v>
      </c>
      <c r="C24" s="172">
        <v>200</v>
      </c>
    </row>
    <row r="25" spans="1:3" x14ac:dyDescent="0.35">
      <c r="A25" s="160">
        <v>24</v>
      </c>
      <c r="B25" s="162" t="s">
        <v>146</v>
      </c>
      <c r="C25" s="172">
        <v>1072200</v>
      </c>
    </row>
    <row r="26" spans="1:3" x14ac:dyDescent="0.35">
      <c r="A26" s="160">
        <v>25</v>
      </c>
      <c r="B26" s="162" t="s">
        <v>151</v>
      </c>
      <c r="C26" s="172">
        <v>3000000</v>
      </c>
    </row>
    <row r="27" spans="1:3" x14ac:dyDescent="0.35">
      <c r="A27" s="160">
        <v>26</v>
      </c>
      <c r="B27" s="162" t="s">
        <v>201</v>
      </c>
      <c r="C27" s="172">
        <v>22483000</v>
      </c>
    </row>
    <row r="28" spans="1:3" x14ac:dyDescent="0.35">
      <c r="A28" s="160">
        <v>27</v>
      </c>
      <c r="B28" s="162" t="s">
        <v>168</v>
      </c>
      <c r="C28" s="172">
        <v>817000</v>
      </c>
    </row>
    <row r="29" spans="1:3" s="158" customFormat="1" x14ac:dyDescent="0.35">
      <c r="A29" s="223" t="s">
        <v>202</v>
      </c>
      <c r="B29" s="224"/>
      <c r="C29" s="174">
        <f>SUM(C2:C28)</f>
        <v>192697100</v>
      </c>
    </row>
    <row r="30" spans="1:3" x14ac:dyDescent="0.35">
      <c r="C30" s="175">
        <f>C29-'งบจังหวัด 61 (200 ล้าน)'!G7</f>
        <v>0</v>
      </c>
    </row>
  </sheetData>
  <mergeCells count="1">
    <mergeCell ref="A29:B29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1"/>
  <sheetViews>
    <sheetView view="pageLayout" topLeftCell="H1" zoomScale="110" zoomScaleNormal="110" zoomScaleSheetLayoutView="120" zoomScalePageLayoutView="110" workbookViewId="0">
      <selection activeCell="J5" sqref="A5:XFD6"/>
    </sheetView>
  </sheetViews>
  <sheetFormatPr defaultRowHeight="18.75" x14ac:dyDescent="0.2"/>
  <cols>
    <col min="1" max="1" width="1.25" style="2" customWidth="1"/>
    <col min="2" max="2" width="1.125" style="2" customWidth="1"/>
    <col min="3" max="3" width="1.625" style="2" customWidth="1"/>
    <col min="4" max="4" width="51.625" style="2" customWidth="1"/>
    <col min="5" max="6" width="11" style="155" bestFit="1" customWidth="1"/>
    <col min="7" max="7" width="11.875" style="8" customWidth="1"/>
    <col min="8" max="8" width="23.375" style="8" customWidth="1"/>
    <col min="9" max="9" width="26" style="9" customWidth="1"/>
    <col min="10" max="10" width="14.5" style="1" customWidth="1"/>
    <col min="11" max="11" width="10.125" style="2" bestFit="1" customWidth="1"/>
    <col min="12" max="16384" width="9" style="2"/>
  </cols>
  <sheetData>
    <row r="1" spans="1:12" x14ac:dyDescent="0.2">
      <c r="A1" s="178" t="s">
        <v>0</v>
      </c>
      <c r="B1" s="178"/>
      <c r="C1" s="178"/>
      <c r="D1" s="178"/>
      <c r="E1" s="178"/>
      <c r="F1" s="178"/>
      <c r="G1" s="178"/>
      <c r="H1" s="178"/>
      <c r="I1" s="178"/>
    </row>
    <row r="2" spans="1:12" x14ac:dyDescent="0.2">
      <c r="A2" s="178" t="s">
        <v>1</v>
      </c>
      <c r="B2" s="178"/>
      <c r="C2" s="178"/>
      <c r="D2" s="178"/>
      <c r="E2" s="178"/>
      <c r="F2" s="178"/>
      <c r="G2" s="178"/>
      <c r="H2" s="178"/>
      <c r="I2" s="178"/>
    </row>
    <row r="3" spans="1:12" x14ac:dyDescent="0.2">
      <c r="A3" s="3"/>
      <c r="B3" s="3"/>
      <c r="C3" s="3"/>
      <c r="D3" s="3" t="s">
        <v>210</v>
      </c>
      <c r="E3" s="4"/>
      <c r="F3" s="4"/>
      <c r="G3" s="179" t="s">
        <v>203</v>
      </c>
      <c r="H3" s="179"/>
      <c r="I3" s="179"/>
    </row>
    <row r="4" spans="1:12" ht="8.25" customHeight="1" x14ac:dyDescent="0.2">
      <c r="A4" s="5"/>
      <c r="B4" s="5"/>
      <c r="C4" s="5"/>
      <c r="D4" s="5"/>
      <c r="E4" s="6"/>
      <c r="F4" s="6"/>
      <c r="G4" s="7"/>
    </row>
    <row r="5" spans="1:12" s="176" customFormat="1" ht="18.75" customHeight="1" x14ac:dyDescent="0.2">
      <c r="A5" s="180" t="s">
        <v>3</v>
      </c>
      <c r="B5" s="181"/>
      <c r="C5" s="181"/>
      <c r="D5" s="182"/>
      <c r="E5" s="186" t="s">
        <v>4</v>
      </c>
      <c r="F5" s="187"/>
      <c r="G5" s="188" t="s">
        <v>5</v>
      </c>
      <c r="H5" s="189" t="s">
        <v>204</v>
      </c>
      <c r="I5" s="191" t="s">
        <v>205</v>
      </c>
      <c r="J5" s="10"/>
    </row>
    <row r="6" spans="1:12" s="176" customFormat="1" x14ac:dyDescent="0.2">
      <c r="A6" s="183"/>
      <c r="B6" s="184"/>
      <c r="C6" s="184"/>
      <c r="D6" s="185"/>
      <c r="E6" s="177" t="s">
        <v>8</v>
      </c>
      <c r="F6" s="177" t="s">
        <v>9</v>
      </c>
      <c r="G6" s="188"/>
      <c r="H6" s="190"/>
      <c r="I6" s="192"/>
      <c r="J6" s="10"/>
    </row>
    <row r="7" spans="1:12" s="21" customFormat="1" x14ac:dyDescent="0.2">
      <c r="A7" s="13" t="s">
        <v>10</v>
      </c>
      <c r="B7" s="14"/>
      <c r="C7" s="14"/>
      <c r="D7" s="15"/>
      <c r="E7" s="16">
        <f>E8</f>
        <v>50000</v>
      </c>
      <c r="F7" s="16">
        <f t="shared" ref="F7:G7" si="0">F8</f>
        <v>0</v>
      </c>
      <c r="G7" s="16">
        <f t="shared" si="0"/>
        <v>50000</v>
      </c>
      <c r="H7" s="16"/>
      <c r="I7" s="17"/>
      <c r="J7" s="18"/>
      <c r="K7" s="19"/>
      <c r="L7" s="20"/>
    </row>
    <row r="8" spans="1:12" s="26" customFormat="1" x14ac:dyDescent="0.2">
      <c r="A8" s="194" t="s">
        <v>11</v>
      </c>
      <c r="B8" s="194"/>
      <c r="C8" s="194"/>
      <c r="D8" s="194"/>
      <c r="E8" s="22">
        <f>E9</f>
        <v>50000</v>
      </c>
      <c r="F8" s="22">
        <f t="shared" ref="F8:G8" si="1">F9</f>
        <v>0</v>
      </c>
      <c r="G8" s="22">
        <f t="shared" si="1"/>
        <v>50000</v>
      </c>
      <c r="H8" s="23"/>
      <c r="I8" s="24"/>
      <c r="J8" s="20"/>
      <c r="K8" s="25"/>
      <c r="L8" s="20"/>
    </row>
    <row r="9" spans="1:12" s="26" customFormat="1" x14ac:dyDescent="0.2">
      <c r="A9" s="31"/>
      <c r="B9" s="195" t="s">
        <v>13</v>
      </c>
      <c r="C9" s="195"/>
      <c r="D9" s="195"/>
      <c r="E9" s="28">
        <f>E10</f>
        <v>50000</v>
      </c>
      <c r="F9" s="28">
        <f t="shared" ref="F9:G9" si="2">F10</f>
        <v>0</v>
      </c>
      <c r="G9" s="28">
        <f t="shared" si="2"/>
        <v>50000</v>
      </c>
      <c r="H9" s="29"/>
      <c r="I9" s="30"/>
      <c r="J9" s="20"/>
      <c r="K9" s="25"/>
      <c r="L9" s="20"/>
    </row>
    <row r="10" spans="1:12" s="26" customFormat="1" x14ac:dyDescent="0.2">
      <c r="A10" s="32"/>
      <c r="B10" s="33"/>
      <c r="C10" s="197" t="s">
        <v>19</v>
      </c>
      <c r="D10" s="197"/>
      <c r="E10" s="50">
        <f>SUM(E11:E11)</f>
        <v>50000</v>
      </c>
      <c r="F10" s="50">
        <f>SUM(F11:F11)</f>
        <v>0</v>
      </c>
      <c r="G10" s="35">
        <f>SUM(G11:G11)</f>
        <v>50000</v>
      </c>
      <c r="H10" s="35"/>
      <c r="I10" s="37"/>
      <c r="J10" s="20"/>
      <c r="K10" s="25"/>
      <c r="L10" s="20"/>
    </row>
    <row r="11" spans="1:12" s="26" customFormat="1" ht="37.5" x14ac:dyDescent="0.2">
      <c r="A11" s="55"/>
      <c r="B11" s="56"/>
      <c r="C11" s="56"/>
      <c r="D11" s="57" t="s">
        <v>21</v>
      </c>
      <c r="E11" s="49">
        <v>50000</v>
      </c>
      <c r="F11" s="42">
        <v>0</v>
      </c>
      <c r="G11" s="49">
        <v>50000</v>
      </c>
      <c r="H11" s="44"/>
      <c r="I11" s="45"/>
      <c r="J11" s="20"/>
      <c r="K11" s="25"/>
      <c r="L11" s="20"/>
    </row>
  </sheetData>
  <mergeCells count="11">
    <mergeCell ref="A8:D8"/>
    <mergeCell ref="B9:D9"/>
    <mergeCell ref="C10:D10"/>
    <mergeCell ref="A1:I1"/>
    <mergeCell ref="A2:I2"/>
    <mergeCell ref="G3:I3"/>
    <mergeCell ref="A5:D6"/>
    <mergeCell ref="E5:F5"/>
    <mergeCell ref="G5:G6"/>
    <mergeCell ref="H5:H6"/>
    <mergeCell ref="I5:I6"/>
  </mergeCells>
  <pageMargins left="0.23622047244094491" right="0.11811023622047245" top="0.28011363636363634" bottom="0.24715909090909091" header="9.0624999999999997E-2" footer="0.12357954545454546"/>
  <pageSetup paperSize="9" scale="92" orientation="landscape" horizontalDpi="0" verticalDpi="0" r:id="rId1"/>
  <headerFooter>
    <oddHeader>&amp;R&amp;"TH SarabunPSK,ธรรมดา"&amp;10&amp;A</oddHeader>
    <oddFooter>&amp;C&amp;"TH SarabunPSK,ธรรมดา"&amp;10หน้าที่ &amp;P&amp;R&amp;"TH SarabunPSK,ธรรมดา"&amp;10&amp;Z&amp;F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24"/>
  <sheetViews>
    <sheetView view="pageLayout" zoomScale="110" zoomScaleNormal="110" zoomScaleSheetLayoutView="120" zoomScalePageLayoutView="110" workbookViewId="0">
      <selection activeCell="J5" sqref="A5:XFD6"/>
    </sheetView>
  </sheetViews>
  <sheetFormatPr defaultRowHeight="18.75" x14ac:dyDescent="0.2"/>
  <cols>
    <col min="1" max="1" width="1.25" style="2" customWidth="1"/>
    <col min="2" max="2" width="1.125" style="2" customWidth="1"/>
    <col min="3" max="3" width="1.625" style="2" customWidth="1"/>
    <col min="4" max="4" width="51.625" style="2" customWidth="1"/>
    <col min="5" max="6" width="11" style="155" bestFit="1" customWidth="1"/>
    <col min="7" max="7" width="11.875" style="8" customWidth="1"/>
    <col min="8" max="8" width="30.25" style="8" customWidth="1"/>
    <col min="9" max="9" width="26.875" style="9" customWidth="1"/>
    <col min="10" max="10" width="14.5" style="1" customWidth="1"/>
    <col min="11" max="11" width="10.125" style="2" bestFit="1" customWidth="1"/>
    <col min="12" max="16384" width="9" style="2"/>
  </cols>
  <sheetData>
    <row r="1" spans="1:12" x14ac:dyDescent="0.2">
      <c r="A1" s="178" t="s">
        <v>0</v>
      </c>
      <c r="B1" s="178"/>
      <c r="C1" s="178"/>
      <c r="D1" s="178"/>
      <c r="E1" s="178"/>
      <c r="F1" s="178"/>
      <c r="G1" s="178"/>
      <c r="H1" s="178"/>
      <c r="I1" s="178"/>
    </row>
    <row r="2" spans="1:12" x14ac:dyDescent="0.2">
      <c r="A2" s="178" t="s">
        <v>1</v>
      </c>
      <c r="B2" s="178"/>
      <c r="C2" s="178"/>
      <c r="D2" s="178"/>
      <c r="E2" s="178"/>
      <c r="F2" s="178"/>
      <c r="G2" s="178"/>
      <c r="H2" s="178"/>
      <c r="I2" s="178"/>
    </row>
    <row r="3" spans="1:12" x14ac:dyDescent="0.2">
      <c r="A3" s="3"/>
      <c r="B3" s="3"/>
      <c r="C3" s="3"/>
      <c r="D3" s="3" t="s">
        <v>207</v>
      </c>
      <c r="E3" s="4"/>
      <c r="F3" s="4"/>
      <c r="G3" s="179" t="s">
        <v>203</v>
      </c>
      <c r="H3" s="179"/>
      <c r="I3" s="179"/>
    </row>
    <row r="4" spans="1:12" ht="8.25" customHeight="1" x14ac:dyDescent="0.2">
      <c r="A4" s="5"/>
      <c r="B4" s="5"/>
      <c r="C4" s="5"/>
      <c r="D4" s="5"/>
      <c r="E4" s="6"/>
      <c r="F4" s="6"/>
      <c r="G4" s="7"/>
    </row>
    <row r="5" spans="1:12" s="176" customFormat="1" ht="18.75" customHeight="1" x14ac:dyDescent="0.2">
      <c r="A5" s="180" t="s">
        <v>3</v>
      </c>
      <c r="B5" s="181"/>
      <c r="C5" s="181"/>
      <c r="D5" s="182"/>
      <c r="E5" s="186" t="s">
        <v>4</v>
      </c>
      <c r="F5" s="187"/>
      <c r="G5" s="188" t="s">
        <v>5</v>
      </c>
      <c r="H5" s="189" t="s">
        <v>204</v>
      </c>
      <c r="I5" s="191" t="s">
        <v>205</v>
      </c>
      <c r="J5" s="10"/>
    </row>
    <row r="6" spans="1:12" s="176" customFormat="1" x14ac:dyDescent="0.2">
      <c r="A6" s="183"/>
      <c r="B6" s="184"/>
      <c r="C6" s="184"/>
      <c r="D6" s="185"/>
      <c r="E6" s="177" t="s">
        <v>8</v>
      </c>
      <c r="F6" s="177" t="s">
        <v>9</v>
      </c>
      <c r="G6" s="188"/>
      <c r="H6" s="190"/>
      <c r="I6" s="192"/>
      <c r="J6" s="10"/>
    </row>
    <row r="7" spans="1:12" s="21" customFormat="1" x14ac:dyDescent="0.2">
      <c r="A7" s="13" t="s">
        <v>10</v>
      </c>
      <c r="B7" s="14"/>
      <c r="C7" s="14"/>
      <c r="D7" s="15"/>
      <c r="E7" s="16">
        <f>E8</f>
        <v>5969500</v>
      </c>
      <c r="F7" s="16">
        <f t="shared" ref="F7:G7" si="0">F8</f>
        <v>0</v>
      </c>
      <c r="G7" s="16">
        <f t="shared" si="0"/>
        <v>5969500</v>
      </c>
      <c r="H7" s="16"/>
      <c r="I7" s="17"/>
      <c r="J7" s="18"/>
      <c r="K7" s="19"/>
      <c r="L7" s="20"/>
    </row>
    <row r="8" spans="1:12" s="26" customFormat="1" x14ac:dyDescent="0.2">
      <c r="A8" s="194" t="s">
        <v>11</v>
      </c>
      <c r="B8" s="194"/>
      <c r="C8" s="194"/>
      <c r="D8" s="194"/>
      <c r="E8" s="22">
        <f>E9</f>
        <v>5969500</v>
      </c>
      <c r="F8" s="22">
        <f t="shared" ref="F8:G8" si="1">F9</f>
        <v>0</v>
      </c>
      <c r="G8" s="22">
        <f t="shared" si="1"/>
        <v>5969500</v>
      </c>
      <c r="H8" s="23"/>
      <c r="I8" s="24"/>
      <c r="J8" s="20"/>
      <c r="K8" s="25"/>
      <c r="L8" s="20"/>
    </row>
    <row r="9" spans="1:12" s="26" customFormat="1" x14ac:dyDescent="0.2">
      <c r="A9" s="31"/>
      <c r="B9" s="195" t="s">
        <v>13</v>
      </c>
      <c r="C9" s="195"/>
      <c r="D9" s="195"/>
      <c r="E9" s="28">
        <f>E10+E23</f>
        <v>5969500</v>
      </c>
      <c r="F9" s="28">
        <f t="shared" ref="F9:G9" si="2">F10+F23</f>
        <v>0</v>
      </c>
      <c r="G9" s="28">
        <f t="shared" si="2"/>
        <v>5969500</v>
      </c>
      <c r="H9" s="29"/>
      <c r="I9" s="30"/>
      <c r="J9" s="20"/>
      <c r="K9" s="25"/>
      <c r="L9" s="20"/>
    </row>
    <row r="10" spans="1:12" s="26" customFormat="1" x14ac:dyDescent="0.2">
      <c r="A10" s="32"/>
      <c r="B10" s="33"/>
      <c r="C10" s="197" t="s">
        <v>19</v>
      </c>
      <c r="D10" s="197"/>
      <c r="E10" s="50">
        <f>SUM(E11:E22)</f>
        <v>5769500</v>
      </c>
      <c r="F10" s="50">
        <f>SUM(F11:F22)</f>
        <v>0</v>
      </c>
      <c r="G10" s="35">
        <f>SUM(G11:G22)</f>
        <v>5769500</v>
      </c>
      <c r="H10" s="35"/>
      <c r="I10" s="37"/>
      <c r="J10" s="20"/>
      <c r="K10" s="25"/>
      <c r="L10" s="20"/>
    </row>
    <row r="11" spans="1:12" s="26" customFormat="1" x14ac:dyDescent="0.2">
      <c r="A11" s="38"/>
      <c r="B11" s="39"/>
      <c r="C11" s="39"/>
      <c r="D11" s="51" t="s">
        <v>23</v>
      </c>
      <c r="E11" s="49">
        <v>960000</v>
      </c>
      <c r="F11" s="42">
        <v>0</v>
      </c>
      <c r="G11" s="49">
        <v>960000</v>
      </c>
      <c r="H11" s="44"/>
      <c r="I11" s="45"/>
      <c r="J11" s="20"/>
      <c r="K11" s="25"/>
      <c r="L11" s="20"/>
    </row>
    <row r="12" spans="1:12" s="26" customFormat="1" x14ac:dyDescent="0.2">
      <c r="A12" s="55"/>
      <c r="B12" s="56"/>
      <c r="C12" s="56"/>
      <c r="D12" s="57" t="s">
        <v>25</v>
      </c>
      <c r="E12" s="49">
        <v>220800</v>
      </c>
      <c r="F12" s="42">
        <v>0</v>
      </c>
      <c r="G12" s="49">
        <v>220800</v>
      </c>
      <c r="H12" s="44"/>
      <c r="I12" s="45"/>
      <c r="J12" s="20"/>
      <c r="K12" s="25"/>
      <c r="L12" s="20"/>
    </row>
    <row r="13" spans="1:12" s="26" customFormat="1" x14ac:dyDescent="0.2">
      <c r="A13" s="38"/>
      <c r="B13" s="39"/>
      <c r="C13" s="39"/>
      <c r="D13" s="51" t="s">
        <v>26</v>
      </c>
      <c r="E13" s="49">
        <v>500000</v>
      </c>
      <c r="F13" s="42">
        <v>0</v>
      </c>
      <c r="G13" s="49">
        <v>500000</v>
      </c>
      <c r="H13" s="44"/>
      <c r="I13" s="45"/>
      <c r="J13" s="20"/>
      <c r="K13" s="25"/>
      <c r="L13" s="20"/>
    </row>
    <row r="14" spans="1:12" s="26" customFormat="1" x14ac:dyDescent="0.2">
      <c r="A14" s="46"/>
      <c r="B14" s="47"/>
      <c r="C14" s="47"/>
      <c r="D14" s="48" t="s">
        <v>27</v>
      </c>
      <c r="E14" s="49">
        <v>500000</v>
      </c>
      <c r="F14" s="42">
        <v>0</v>
      </c>
      <c r="G14" s="49">
        <v>500000</v>
      </c>
      <c r="H14" s="44"/>
      <c r="I14" s="45"/>
      <c r="J14" s="20"/>
      <c r="K14" s="25"/>
      <c r="L14" s="20"/>
    </row>
    <row r="15" spans="1:12" s="26" customFormat="1" x14ac:dyDescent="0.2">
      <c r="A15" s="55"/>
      <c r="B15" s="56"/>
      <c r="C15" s="56"/>
      <c r="D15" s="58" t="s">
        <v>28</v>
      </c>
      <c r="E15" s="49">
        <v>685000</v>
      </c>
      <c r="F15" s="42">
        <v>0</v>
      </c>
      <c r="G15" s="49">
        <v>685000</v>
      </c>
      <c r="H15" s="44"/>
      <c r="I15" s="45"/>
      <c r="J15" s="20"/>
      <c r="K15" s="25"/>
      <c r="L15" s="20"/>
    </row>
    <row r="16" spans="1:12" s="26" customFormat="1" x14ac:dyDescent="0.2">
      <c r="A16" s="38"/>
      <c r="B16" s="39"/>
      <c r="C16" s="39"/>
      <c r="D16" s="51" t="s">
        <v>29</v>
      </c>
      <c r="E16" s="49">
        <v>140000</v>
      </c>
      <c r="F16" s="42">
        <v>0</v>
      </c>
      <c r="G16" s="49">
        <v>140000</v>
      </c>
      <c r="H16" s="44"/>
      <c r="I16" s="45"/>
      <c r="J16" s="20"/>
      <c r="K16" s="25"/>
      <c r="L16" s="20"/>
    </row>
    <row r="17" spans="1:12" s="26" customFormat="1" x14ac:dyDescent="0.2">
      <c r="A17" s="55"/>
      <c r="B17" s="56"/>
      <c r="C17" s="56"/>
      <c r="D17" s="57" t="s">
        <v>30</v>
      </c>
      <c r="E17" s="49">
        <v>900000</v>
      </c>
      <c r="F17" s="42">
        <v>0</v>
      </c>
      <c r="G17" s="49">
        <v>900000</v>
      </c>
      <c r="H17" s="44"/>
      <c r="I17" s="45"/>
      <c r="J17" s="20"/>
      <c r="K17" s="25"/>
      <c r="L17" s="20"/>
    </row>
    <row r="18" spans="1:12" s="26" customFormat="1" x14ac:dyDescent="0.2">
      <c r="A18" s="38"/>
      <c r="B18" s="39"/>
      <c r="C18" s="39"/>
      <c r="D18" s="51" t="s">
        <v>31</v>
      </c>
      <c r="E18" s="49">
        <v>50000</v>
      </c>
      <c r="F18" s="42">
        <v>0</v>
      </c>
      <c r="G18" s="49">
        <v>50000</v>
      </c>
      <c r="H18" s="44"/>
      <c r="I18" s="45"/>
      <c r="J18" s="20"/>
      <c r="K18" s="25"/>
      <c r="L18" s="20"/>
    </row>
    <row r="19" spans="1:12" s="26" customFormat="1" x14ac:dyDescent="0.2">
      <c r="A19" s="55"/>
      <c r="B19" s="56"/>
      <c r="C19" s="56"/>
      <c r="D19" s="57" t="s">
        <v>32</v>
      </c>
      <c r="E19" s="49">
        <v>150000</v>
      </c>
      <c r="F19" s="42">
        <v>0</v>
      </c>
      <c r="G19" s="49">
        <v>150000</v>
      </c>
      <c r="H19" s="44"/>
      <c r="I19" s="45"/>
      <c r="J19" s="20"/>
      <c r="K19" s="25"/>
      <c r="L19" s="20"/>
    </row>
    <row r="20" spans="1:12" s="26" customFormat="1" ht="37.5" x14ac:dyDescent="0.2">
      <c r="A20" s="38"/>
      <c r="B20" s="39"/>
      <c r="C20" s="39"/>
      <c r="D20" s="51" t="s">
        <v>33</v>
      </c>
      <c r="E20" s="49">
        <v>360000</v>
      </c>
      <c r="F20" s="42">
        <v>0</v>
      </c>
      <c r="G20" s="49">
        <v>360000</v>
      </c>
      <c r="H20" s="44"/>
      <c r="I20" s="45"/>
      <c r="J20" s="20"/>
      <c r="K20" s="25"/>
      <c r="L20" s="20"/>
    </row>
    <row r="21" spans="1:12" s="26" customFormat="1" x14ac:dyDescent="0.2">
      <c r="A21" s="38"/>
      <c r="B21" s="39"/>
      <c r="C21" s="39"/>
      <c r="D21" s="51" t="s">
        <v>34</v>
      </c>
      <c r="E21" s="59">
        <v>1020000</v>
      </c>
      <c r="F21" s="42">
        <v>0</v>
      </c>
      <c r="G21" s="59">
        <v>1020000</v>
      </c>
      <c r="H21" s="44"/>
      <c r="I21" s="45"/>
      <c r="J21" s="20"/>
      <c r="K21" s="25"/>
      <c r="L21" s="20"/>
    </row>
    <row r="22" spans="1:12" s="26" customFormat="1" x14ac:dyDescent="0.2">
      <c r="A22" s="55"/>
      <c r="B22" s="56"/>
      <c r="C22" s="56"/>
      <c r="D22" s="48" t="s">
        <v>35</v>
      </c>
      <c r="E22" s="49">
        <v>283700</v>
      </c>
      <c r="F22" s="42">
        <v>0</v>
      </c>
      <c r="G22" s="49">
        <v>283700</v>
      </c>
      <c r="H22" s="44"/>
      <c r="I22" s="45"/>
      <c r="J22" s="20"/>
      <c r="K22" s="25"/>
      <c r="L22" s="20"/>
    </row>
    <row r="23" spans="1:12" s="26" customFormat="1" x14ac:dyDescent="0.2">
      <c r="A23" s="32"/>
      <c r="B23" s="33"/>
      <c r="C23" s="196" t="s">
        <v>40</v>
      </c>
      <c r="D23" s="196"/>
      <c r="E23" s="62">
        <f>E24</f>
        <v>200000</v>
      </c>
      <c r="F23" s="62">
        <f>F24</f>
        <v>0</v>
      </c>
      <c r="G23" s="35">
        <f>G24</f>
        <v>200000</v>
      </c>
      <c r="H23" s="35"/>
      <c r="I23" s="37"/>
      <c r="J23" s="20"/>
      <c r="K23" s="25"/>
      <c r="L23" s="20"/>
    </row>
    <row r="24" spans="1:12" s="26" customFormat="1" x14ac:dyDescent="0.2">
      <c r="A24" s="38"/>
      <c r="B24" s="39"/>
      <c r="C24" s="40"/>
      <c r="D24" s="41" t="s">
        <v>41</v>
      </c>
      <c r="E24" s="42">
        <v>200000</v>
      </c>
      <c r="F24" s="42">
        <v>0</v>
      </c>
      <c r="G24" s="63">
        <v>200000</v>
      </c>
      <c r="H24" s="44"/>
      <c r="I24" s="45"/>
      <c r="J24" s="20"/>
      <c r="K24" s="25"/>
      <c r="L24" s="20"/>
    </row>
  </sheetData>
  <mergeCells count="12">
    <mergeCell ref="C23:D23"/>
    <mergeCell ref="A8:D8"/>
    <mergeCell ref="B9:D9"/>
    <mergeCell ref="C10:D10"/>
    <mergeCell ref="A1:I1"/>
    <mergeCell ref="A2:I2"/>
    <mergeCell ref="G3:I3"/>
    <mergeCell ref="A5:D6"/>
    <mergeCell ref="E5:F5"/>
    <mergeCell ref="G5:G6"/>
    <mergeCell ref="H5:H6"/>
    <mergeCell ref="I5:I6"/>
  </mergeCells>
  <pageMargins left="0.23622047244094491" right="0.11811023622047245" top="0.28011363636363634" bottom="0.24715909090909091" header="9.0624999999999997E-2" footer="0.12357954545454546"/>
  <pageSetup paperSize="9" scale="92" orientation="landscape" horizontalDpi="0" verticalDpi="0" r:id="rId1"/>
  <headerFooter>
    <oddHeader>&amp;R&amp;"TH SarabunPSK,ธรรมดา"&amp;10&amp;A</oddHeader>
    <oddFooter>&amp;C&amp;"TH SarabunPSK,ธรรมดา"&amp;10หน้าที่ &amp;P&amp;R&amp;"TH SarabunPSK,ธรรมดา"&amp;10&amp;Z&amp;F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1"/>
  <sheetViews>
    <sheetView view="pageLayout" topLeftCell="H2" zoomScale="110" zoomScaleNormal="110" zoomScaleSheetLayoutView="120" zoomScalePageLayoutView="110" workbookViewId="0">
      <selection activeCell="J5" sqref="A5:XFD6"/>
    </sheetView>
  </sheetViews>
  <sheetFormatPr defaultRowHeight="18.75" x14ac:dyDescent="0.2"/>
  <cols>
    <col min="1" max="1" width="1.25" style="2" customWidth="1"/>
    <col min="2" max="2" width="1.125" style="2" customWidth="1"/>
    <col min="3" max="3" width="1.625" style="2" customWidth="1"/>
    <col min="4" max="4" width="51.625" style="2" customWidth="1"/>
    <col min="5" max="6" width="11" style="155" bestFit="1" customWidth="1"/>
    <col min="7" max="7" width="11.875" style="8" customWidth="1"/>
    <col min="8" max="8" width="25.5" style="8" customWidth="1"/>
    <col min="9" max="9" width="31.375" style="9" customWidth="1"/>
    <col min="10" max="10" width="14.5" style="1" customWidth="1"/>
    <col min="11" max="11" width="10.125" style="2" bestFit="1" customWidth="1"/>
    <col min="12" max="16384" width="9" style="2"/>
  </cols>
  <sheetData>
    <row r="1" spans="1:12" x14ac:dyDescent="0.2">
      <c r="A1" s="178" t="s">
        <v>0</v>
      </c>
      <c r="B1" s="178"/>
      <c r="C1" s="178"/>
      <c r="D1" s="178"/>
      <c r="E1" s="178"/>
      <c r="F1" s="178"/>
      <c r="G1" s="178"/>
      <c r="H1" s="178"/>
      <c r="I1" s="178"/>
    </row>
    <row r="2" spans="1:12" x14ac:dyDescent="0.2">
      <c r="A2" s="178" t="s">
        <v>1</v>
      </c>
      <c r="B2" s="178"/>
      <c r="C2" s="178"/>
      <c r="D2" s="178"/>
      <c r="E2" s="178"/>
      <c r="F2" s="178"/>
      <c r="G2" s="178"/>
      <c r="H2" s="178"/>
      <c r="I2" s="178"/>
    </row>
    <row r="3" spans="1:12" x14ac:dyDescent="0.2">
      <c r="A3" s="3"/>
      <c r="B3" s="3"/>
      <c r="C3" s="3"/>
      <c r="D3" s="3" t="s">
        <v>206</v>
      </c>
      <c r="E3" s="4"/>
      <c r="F3" s="4"/>
      <c r="G3" s="179" t="s">
        <v>203</v>
      </c>
      <c r="H3" s="179"/>
      <c r="I3" s="179"/>
    </row>
    <row r="4" spans="1:12" ht="8.25" customHeight="1" x14ac:dyDescent="0.2">
      <c r="A4" s="5"/>
      <c r="B4" s="5"/>
      <c r="C4" s="5"/>
      <c r="D4" s="5"/>
      <c r="E4" s="6"/>
      <c r="F4" s="6"/>
      <c r="G4" s="7"/>
    </row>
    <row r="5" spans="1:12" s="176" customFormat="1" ht="18.75" customHeight="1" x14ac:dyDescent="0.2">
      <c r="A5" s="180" t="s">
        <v>3</v>
      </c>
      <c r="B5" s="181"/>
      <c r="C5" s="181"/>
      <c r="D5" s="182"/>
      <c r="E5" s="186" t="s">
        <v>4</v>
      </c>
      <c r="F5" s="187"/>
      <c r="G5" s="188" t="s">
        <v>5</v>
      </c>
      <c r="H5" s="189" t="s">
        <v>204</v>
      </c>
      <c r="I5" s="191" t="s">
        <v>205</v>
      </c>
      <c r="J5" s="10"/>
    </row>
    <row r="6" spans="1:12" s="176" customFormat="1" x14ac:dyDescent="0.2">
      <c r="A6" s="183"/>
      <c r="B6" s="184"/>
      <c r="C6" s="184"/>
      <c r="D6" s="185"/>
      <c r="E6" s="177" t="s">
        <v>8</v>
      </c>
      <c r="F6" s="177" t="s">
        <v>9</v>
      </c>
      <c r="G6" s="188"/>
      <c r="H6" s="190"/>
      <c r="I6" s="192"/>
      <c r="J6" s="10"/>
    </row>
    <row r="7" spans="1:12" s="21" customFormat="1" x14ac:dyDescent="0.2">
      <c r="A7" s="13" t="s">
        <v>10</v>
      </c>
      <c r="B7" s="14"/>
      <c r="C7" s="14"/>
      <c r="D7" s="15"/>
      <c r="E7" s="16">
        <f>E8</f>
        <v>220000</v>
      </c>
      <c r="F7" s="16">
        <f t="shared" ref="F7:G7" si="0">F8</f>
        <v>0</v>
      </c>
      <c r="G7" s="16">
        <f t="shared" si="0"/>
        <v>220000</v>
      </c>
      <c r="H7" s="16"/>
      <c r="I7" s="17"/>
      <c r="J7" s="18"/>
      <c r="K7" s="19"/>
      <c r="L7" s="20"/>
    </row>
    <row r="8" spans="1:12" s="26" customFormat="1" x14ac:dyDescent="0.2">
      <c r="A8" s="194" t="s">
        <v>11</v>
      </c>
      <c r="B8" s="194"/>
      <c r="C8" s="194"/>
      <c r="D8" s="194"/>
      <c r="E8" s="22">
        <f>E9</f>
        <v>220000</v>
      </c>
      <c r="F8" s="22">
        <f t="shared" ref="F8:G8" si="1">F9</f>
        <v>0</v>
      </c>
      <c r="G8" s="22">
        <f t="shared" si="1"/>
        <v>220000</v>
      </c>
      <c r="H8" s="23"/>
      <c r="I8" s="24"/>
      <c r="J8" s="20"/>
      <c r="K8" s="25"/>
      <c r="L8" s="20"/>
    </row>
    <row r="9" spans="1:12" s="26" customFormat="1" x14ac:dyDescent="0.2">
      <c r="A9" s="66"/>
      <c r="B9" s="199" t="s">
        <v>42</v>
      </c>
      <c r="C9" s="199"/>
      <c r="D9" s="199"/>
      <c r="E9" s="28">
        <f>E10</f>
        <v>220000</v>
      </c>
      <c r="F9" s="28">
        <f>F10</f>
        <v>0</v>
      </c>
      <c r="G9" s="28">
        <f>G10</f>
        <v>220000</v>
      </c>
      <c r="H9" s="29"/>
      <c r="I9" s="30"/>
      <c r="J9" s="20"/>
      <c r="K9" s="25"/>
      <c r="L9" s="20"/>
    </row>
    <row r="10" spans="1:12" s="26" customFormat="1" x14ac:dyDescent="0.2">
      <c r="A10" s="32"/>
      <c r="B10" s="33"/>
      <c r="C10" s="196" t="s">
        <v>44</v>
      </c>
      <c r="D10" s="200"/>
      <c r="E10" s="34">
        <f>E11</f>
        <v>220000</v>
      </c>
      <c r="F10" s="34">
        <f t="shared" ref="F10:G10" si="2">F11</f>
        <v>0</v>
      </c>
      <c r="G10" s="34">
        <f t="shared" si="2"/>
        <v>220000</v>
      </c>
      <c r="H10" s="35"/>
      <c r="I10" s="37"/>
      <c r="J10" s="20"/>
      <c r="K10" s="25"/>
      <c r="L10" s="20"/>
    </row>
    <row r="11" spans="1:12" x14ac:dyDescent="0.2">
      <c r="A11" s="67"/>
      <c r="B11" s="68"/>
      <c r="C11" s="68"/>
      <c r="D11" s="48" t="s">
        <v>45</v>
      </c>
      <c r="E11" s="53">
        <v>220000</v>
      </c>
      <c r="F11" s="53">
        <v>0</v>
      </c>
      <c r="G11" s="69">
        <v>220000</v>
      </c>
      <c r="H11" s="70"/>
      <c r="I11" s="71"/>
      <c r="J11" s="20"/>
      <c r="K11" s="25"/>
      <c r="L11" s="20"/>
    </row>
  </sheetData>
  <mergeCells count="11">
    <mergeCell ref="B9:D9"/>
    <mergeCell ref="C10:D10"/>
    <mergeCell ref="A8:D8"/>
    <mergeCell ref="A1:I1"/>
    <mergeCell ref="A2:I2"/>
    <mergeCell ref="G3:I3"/>
    <mergeCell ref="A5:D6"/>
    <mergeCell ref="E5:F5"/>
    <mergeCell ref="G5:G6"/>
    <mergeCell ref="H5:H6"/>
    <mergeCell ref="I5:I6"/>
  </mergeCells>
  <pageMargins left="0.23622047244094491" right="0.11811023622047245" top="0.28011363636363634" bottom="0.24715909090909091" header="9.0624999999999997E-2" footer="0.12357954545454546"/>
  <pageSetup paperSize="9" scale="92" orientation="landscape" horizontalDpi="0" verticalDpi="0" r:id="rId1"/>
  <headerFooter>
    <oddHeader>&amp;R&amp;"TH SarabunPSK,ธรรมดา"&amp;10&amp;A</oddHeader>
    <oddFooter>&amp;C&amp;"TH SarabunPSK,ธรรมดา"&amp;10หน้าที่ &amp;P&amp;R&amp;"TH SarabunPSK,ธรรมดา"&amp;10&amp;Z&amp;F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1"/>
  <sheetViews>
    <sheetView view="pageLayout" topLeftCell="E1" zoomScale="110" zoomScaleNormal="110" zoomScaleSheetLayoutView="120" zoomScalePageLayoutView="110" workbookViewId="0">
      <selection activeCell="E5" sqref="A5:XFD5"/>
    </sheetView>
  </sheetViews>
  <sheetFormatPr defaultRowHeight="18.75" x14ac:dyDescent="0.2"/>
  <cols>
    <col min="1" max="1" width="1.25" style="2" customWidth="1"/>
    <col min="2" max="2" width="1.125" style="2" customWidth="1"/>
    <col min="3" max="3" width="1.625" style="2" customWidth="1"/>
    <col min="4" max="4" width="51.625" style="2" customWidth="1"/>
    <col min="5" max="6" width="11" style="155" bestFit="1" customWidth="1"/>
    <col min="7" max="7" width="11.875" style="8" customWidth="1"/>
    <col min="8" max="8" width="26" style="8" customWidth="1"/>
    <col min="9" max="9" width="30.625" style="9" customWidth="1"/>
    <col min="10" max="10" width="14.5" style="1" customWidth="1"/>
    <col min="11" max="11" width="10.125" style="2" bestFit="1" customWidth="1"/>
    <col min="12" max="16384" width="9" style="2"/>
  </cols>
  <sheetData>
    <row r="1" spans="1:12" x14ac:dyDescent="0.2">
      <c r="A1" s="178" t="s">
        <v>0</v>
      </c>
      <c r="B1" s="178"/>
      <c r="C1" s="178"/>
      <c r="D1" s="178"/>
      <c r="E1" s="178"/>
      <c r="F1" s="178"/>
      <c r="G1" s="178"/>
      <c r="H1" s="178"/>
      <c r="I1" s="178"/>
    </row>
    <row r="2" spans="1:12" x14ac:dyDescent="0.2">
      <c r="A2" s="178" t="s">
        <v>1</v>
      </c>
      <c r="B2" s="178"/>
      <c r="C2" s="178"/>
      <c r="D2" s="178"/>
      <c r="E2" s="178"/>
      <c r="F2" s="178"/>
      <c r="G2" s="178"/>
      <c r="H2" s="178"/>
      <c r="I2" s="178"/>
    </row>
    <row r="3" spans="1:12" x14ac:dyDescent="0.2">
      <c r="A3" s="3"/>
      <c r="B3" s="3"/>
      <c r="C3" s="3"/>
      <c r="D3" s="3" t="s">
        <v>211</v>
      </c>
      <c r="E3" s="4"/>
      <c r="F3" s="4"/>
      <c r="G3" s="179" t="s">
        <v>203</v>
      </c>
      <c r="H3" s="179"/>
      <c r="I3" s="179"/>
    </row>
    <row r="4" spans="1:12" ht="8.25" customHeight="1" x14ac:dyDescent="0.2">
      <c r="A4" s="5"/>
      <c r="B4" s="5"/>
      <c r="C4" s="5"/>
      <c r="D4" s="5"/>
      <c r="E4" s="6"/>
      <c r="F4" s="6"/>
      <c r="G4" s="7"/>
    </row>
    <row r="5" spans="1:12" s="176" customFormat="1" ht="18.75" customHeight="1" x14ac:dyDescent="0.2">
      <c r="A5" s="180" t="s">
        <v>3</v>
      </c>
      <c r="B5" s="181"/>
      <c r="C5" s="181"/>
      <c r="D5" s="182"/>
      <c r="E5" s="186" t="s">
        <v>4</v>
      </c>
      <c r="F5" s="187"/>
      <c r="G5" s="188" t="s">
        <v>5</v>
      </c>
      <c r="H5" s="189" t="s">
        <v>204</v>
      </c>
      <c r="I5" s="191" t="s">
        <v>205</v>
      </c>
      <c r="J5" s="10"/>
    </row>
    <row r="6" spans="1:12" s="176" customFormat="1" x14ac:dyDescent="0.2">
      <c r="A6" s="183"/>
      <c r="B6" s="184"/>
      <c r="C6" s="184"/>
      <c r="D6" s="185"/>
      <c r="E6" s="177" t="s">
        <v>8</v>
      </c>
      <c r="F6" s="177" t="s">
        <v>9</v>
      </c>
      <c r="G6" s="188"/>
      <c r="H6" s="190"/>
      <c r="I6" s="192"/>
      <c r="J6" s="10"/>
    </row>
    <row r="7" spans="1:12" s="21" customFormat="1" x14ac:dyDescent="0.2">
      <c r="A7" s="13" t="s">
        <v>10</v>
      </c>
      <c r="B7" s="14"/>
      <c r="C7" s="14"/>
      <c r="D7" s="15"/>
      <c r="E7" s="16">
        <f>E8</f>
        <v>100000</v>
      </c>
      <c r="F7" s="16">
        <f t="shared" ref="F7:G7" si="0">F8</f>
        <v>0</v>
      </c>
      <c r="G7" s="16">
        <f t="shared" si="0"/>
        <v>100000</v>
      </c>
      <c r="H7" s="16"/>
      <c r="I7" s="17"/>
      <c r="J7" s="18"/>
      <c r="K7" s="19"/>
      <c r="L7" s="20"/>
    </row>
    <row r="8" spans="1:12" s="26" customFormat="1" x14ac:dyDescent="0.2">
      <c r="A8" s="194" t="s">
        <v>11</v>
      </c>
      <c r="B8" s="194"/>
      <c r="C8" s="194"/>
      <c r="D8" s="194"/>
      <c r="E8" s="22">
        <f>E9</f>
        <v>100000</v>
      </c>
      <c r="F8" s="22">
        <f t="shared" ref="F8:G8" si="1">F9</f>
        <v>0</v>
      </c>
      <c r="G8" s="22">
        <f t="shared" si="1"/>
        <v>100000</v>
      </c>
      <c r="H8" s="23"/>
      <c r="I8" s="24"/>
      <c r="J8" s="20"/>
      <c r="K8" s="25"/>
      <c r="L8" s="20"/>
    </row>
    <row r="9" spans="1:12" s="26" customFormat="1" x14ac:dyDescent="0.2">
      <c r="A9" s="66"/>
      <c r="B9" s="199" t="s">
        <v>47</v>
      </c>
      <c r="C9" s="199"/>
      <c r="D9" s="199"/>
      <c r="E9" s="28">
        <f>E10</f>
        <v>100000</v>
      </c>
      <c r="F9" s="28">
        <f t="shared" ref="F9:G9" si="2">F10</f>
        <v>0</v>
      </c>
      <c r="G9" s="28">
        <f t="shared" si="2"/>
        <v>100000</v>
      </c>
      <c r="H9" s="72"/>
      <c r="I9" s="30"/>
      <c r="J9" s="20"/>
      <c r="K9" s="25"/>
      <c r="L9" s="20"/>
    </row>
    <row r="10" spans="1:12" s="26" customFormat="1" x14ac:dyDescent="0.2">
      <c r="A10" s="32"/>
      <c r="B10" s="33"/>
      <c r="C10" s="196" t="s">
        <v>48</v>
      </c>
      <c r="D10" s="200"/>
      <c r="E10" s="34">
        <f>E11</f>
        <v>100000</v>
      </c>
      <c r="F10" s="34">
        <f t="shared" ref="F10:G10" si="3">F11</f>
        <v>0</v>
      </c>
      <c r="G10" s="34">
        <f t="shared" si="3"/>
        <v>100000</v>
      </c>
      <c r="H10" s="34"/>
      <c r="I10" s="37"/>
      <c r="J10" s="20"/>
      <c r="K10" s="25"/>
      <c r="L10" s="20"/>
    </row>
    <row r="11" spans="1:12" ht="37.5" x14ac:dyDescent="0.2">
      <c r="A11" s="67"/>
      <c r="B11" s="68"/>
      <c r="C11" s="68"/>
      <c r="D11" s="48" t="s">
        <v>49</v>
      </c>
      <c r="E11" s="42">
        <v>100000</v>
      </c>
      <c r="F11" s="42">
        <v>0</v>
      </c>
      <c r="G11" s="43">
        <f>E11+F11</f>
        <v>100000</v>
      </c>
      <c r="H11" s="44"/>
      <c r="I11" s="45"/>
      <c r="J11" s="20"/>
      <c r="K11" s="25"/>
      <c r="L11" s="20"/>
    </row>
  </sheetData>
  <mergeCells count="11">
    <mergeCell ref="C10:D10"/>
    <mergeCell ref="B9:D9"/>
    <mergeCell ref="A8:D8"/>
    <mergeCell ref="A1:I1"/>
    <mergeCell ref="A2:I2"/>
    <mergeCell ref="G3:I3"/>
    <mergeCell ref="A5:D6"/>
    <mergeCell ref="E5:F5"/>
    <mergeCell ref="G5:G6"/>
    <mergeCell ref="H5:H6"/>
    <mergeCell ref="I5:I6"/>
  </mergeCells>
  <pageMargins left="0.23622047244094491" right="0.11811023622047245" top="0.28011363636363634" bottom="0.24715909090909091" header="9.0624999999999997E-2" footer="0.12357954545454546"/>
  <pageSetup paperSize="9" scale="92" orientation="landscape" horizontalDpi="0" verticalDpi="0" r:id="rId1"/>
  <headerFooter>
    <oddHeader>&amp;R&amp;"TH SarabunPSK,ธรรมดา"&amp;10&amp;A</oddHeader>
    <oddFooter>&amp;C&amp;"TH SarabunPSK,ธรรมดา"&amp;10หน้าที่ &amp;P&amp;R&amp;"TH SarabunPSK,ธรรมดา"&amp;10&amp;Z&amp;F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5"/>
  <sheetViews>
    <sheetView topLeftCell="A4" zoomScale="110" zoomScaleNormal="110" zoomScaleSheetLayoutView="120" zoomScalePageLayoutView="110" workbookViewId="0">
      <selection activeCell="H5" sqref="H5:I6"/>
    </sheetView>
  </sheetViews>
  <sheetFormatPr defaultRowHeight="18.75" x14ac:dyDescent="0.2"/>
  <cols>
    <col min="1" max="1" width="1.25" style="2" customWidth="1"/>
    <col min="2" max="2" width="1.125" style="2" customWidth="1"/>
    <col min="3" max="3" width="1.625" style="2" customWidth="1"/>
    <col min="4" max="4" width="51.625" style="2" customWidth="1"/>
    <col min="5" max="6" width="11" style="155" bestFit="1" customWidth="1"/>
    <col min="7" max="7" width="11.875" style="8" customWidth="1"/>
    <col min="8" max="8" width="24" style="8" customWidth="1"/>
    <col min="9" max="9" width="33" style="9" customWidth="1"/>
    <col min="10" max="10" width="14.5" style="1" customWidth="1"/>
    <col min="11" max="11" width="10.125" style="2" bestFit="1" customWidth="1"/>
    <col min="12" max="16384" width="9" style="2"/>
  </cols>
  <sheetData>
    <row r="1" spans="1:12" x14ac:dyDescent="0.2">
      <c r="A1" s="178" t="s">
        <v>0</v>
      </c>
      <c r="B1" s="178"/>
      <c r="C1" s="178"/>
      <c r="D1" s="178"/>
      <c r="E1" s="178"/>
      <c r="F1" s="178"/>
      <c r="G1" s="178"/>
      <c r="H1" s="178"/>
      <c r="I1" s="178"/>
    </row>
    <row r="2" spans="1:12" x14ac:dyDescent="0.2">
      <c r="A2" s="178" t="s">
        <v>1</v>
      </c>
      <c r="B2" s="178"/>
      <c r="C2" s="178"/>
      <c r="D2" s="178"/>
      <c r="E2" s="178"/>
      <c r="F2" s="178"/>
      <c r="G2" s="178"/>
      <c r="H2" s="178"/>
      <c r="I2" s="178"/>
    </row>
    <row r="3" spans="1:12" x14ac:dyDescent="0.2">
      <c r="A3" s="3"/>
      <c r="B3" s="3"/>
      <c r="C3" s="3"/>
      <c r="D3" s="3" t="s">
        <v>52</v>
      </c>
      <c r="E3" s="4"/>
      <c r="F3" s="4"/>
      <c r="G3" s="179" t="s">
        <v>203</v>
      </c>
      <c r="H3" s="179"/>
      <c r="I3" s="179"/>
    </row>
    <row r="4" spans="1:12" ht="8.25" customHeight="1" x14ac:dyDescent="0.2">
      <c r="A4" s="5"/>
      <c r="B4" s="5"/>
      <c r="C4" s="5"/>
      <c r="D4" s="5"/>
      <c r="E4" s="6"/>
      <c r="F4" s="6"/>
      <c r="G4" s="7"/>
    </row>
    <row r="5" spans="1:12" s="11" customFormat="1" x14ac:dyDescent="0.2">
      <c r="A5" s="201" t="s">
        <v>3</v>
      </c>
      <c r="B5" s="202"/>
      <c r="C5" s="202"/>
      <c r="D5" s="203"/>
      <c r="E5" s="207" t="s">
        <v>4</v>
      </c>
      <c r="F5" s="208"/>
      <c r="G5" s="209" t="s">
        <v>5</v>
      </c>
      <c r="H5" s="189" t="s">
        <v>204</v>
      </c>
      <c r="I5" s="191" t="s">
        <v>205</v>
      </c>
      <c r="J5" s="10"/>
    </row>
    <row r="6" spans="1:12" s="11" customFormat="1" x14ac:dyDescent="0.2">
      <c r="A6" s="204"/>
      <c r="B6" s="205"/>
      <c r="C6" s="205"/>
      <c r="D6" s="206"/>
      <c r="E6" s="12" t="s">
        <v>8</v>
      </c>
      <c r="F6" s="12" t="s">
        <v>9</v>
      </c>
      <c r="G6" s="209"/>
      <c r="H6" s="190"/>
      <c r="I6" s="192"/>
      <c r="J6" s="10"/>
    </row>
    <row r="7" spans="1:12" s="21" customFormat="1" x14ac:dyDescent="0.2">
      <c r="A7" s="13" t="s">
        <v>10</v>
      </c>
      <c r="B7" s="14"/>
      <c r="C7" s="14"/>
      <c r="D7" s="15"/>
      <c r="E7" s="16">
        <f>E8+E12</f>
        <v>600000</v>
      </c>
      <c r="F7" s="16">
        <f t="shared" ref="F7:G7" si="0">F8+F12</f>
        <v>0</v>
      </c>
      <c r="G7" s="16">
        <f t="shared" si="0"/>
        <v>600000</v>
      </c>
      <c r="H7" s="16"/>
      <c r="I7" s="17"/>
      <c r="J7" s="18"/>
      <c r="K7" s="19"/>
      <c r="L7" s="20"/>
    </row>
    <row r="8" spans="1:12" s="26" customFormat="1" x14ac:dyDescent="0.2">
      <c r="A8" s="194" t="s">
        <v>11</v>
      </c>
      <c r="B8" s="194"/>
      <c r="C8" s="194"/>
      <c r="D8" s="194"/>
      <c r="E8" s="22">
        <f>E9</f>
        <v>300000</v>
      </c>
      <c r="F8" s="22">
        <f t="shared" ref="F8:G8" si="1">F9</f>
        <v>0</v>
      </c>
      <c r="G8" s="22">
        <f t="shared" si="1"/>
        <v>300000</v>
      </c>
      <c r="H8" s="23"/>
      <c r="I8" s="24"/>
      <c r="J8" s="20"/>
      <c r="K8" s="25"/>
      <c r="L8" s="20"/>
    </row>
    <row r="9" spans="1:12" s="26" customFormat="1" x14ac:dyDescent="0.2">
      <c r="A9" s="66"/>
      <c r="B9" s="199" t="s">
        <v>47</v>
      </c>
      <c r="C9" s="199"/>
      <c r="D9" s="199"/>
      <c r="E9" s="28">
        <f>E10</f>
        <v>300000</v>
      </c>
      <c r="F9" s="28">
        <f t="shared" ref="F9:G9" si="2">F10</f>
        <v>0</v>
      </c>
      <c r="G9" s="28">
        <f t="shared" si="2"/>
        <v>300000</v>
      </c>
      <c r="H9" s="28"/>
      <c r="I9" s="30"/>
      <c r="J9" s="20"/>
      <c r="K9" s="25"/>
      <c r="L9" s="20"/>
    </row>
    <row r="10" spans="1:12" s="26" customFormat="1" x14ac:dyDescent="0.2">
      <c r="A10" s="32"/>
      <c r="B10" s="33"/>
      <c r="C10" s="196" t="s">
        <v>48</v>
      </c>
      <c r="D10" s="200"/>
      <c r="E10" s="34">
        <f>E11</f>
        <v>300000</v>
      </c>
      <c r="F10" s="34">
        <f t="shared" ref="F10:G10" si="3">F11</f>
        <v>0</v>
      </c>
      <c r="G10" s="34">
        <f t="shared" si="3"/>
        <v>300000</v>
      </c>
      <c r="H10" s="35"/>
      <c r="I10" s="37"/>
      <c r="J10" s="20"/>
      <c r="K10" s="25"/>
      <c r="L10" s="20"/>
    </row>
    <row r="11" spans="1:12" ht="37.5" x14ac:dyDescent="0.2">
      <c r="A11" s="67"/>
      <c r="B11" s="68"/>
      <c r="C11" s="68"/>
      <c r="D11" s="41" t="s">
        <v>51</v>
      </c>
      <c r="E11" s="42">
        <v>300000</v>
      </c>
      <c r="F11" s="42">
        <v>0</v>
      </c>
      <c r="G11" s="43">
        <f t="shared" ref="G11" si="4">E11+F11</f>
        <v>300000</v>
      </c>
      <c r="H11" s="44"/>
      <c r="I11" s="45"/>
      <c r="J11" s="20"/>
      <c r="K11" s="25"/>
      <c r="L11" s="20"/>
    </row>
    <row r="12" spans="1:12" s="26" customFormat="1" x14ac:dyDescent="0.2">
      <c r="A12" s="194" t="s">
        <v>122</v>
      </c>
      <c r="B12" s="194"/>
      <c r="C12" s="194"/>
      <c r="D12" s="210"/>
      <c r="E12" s="22">
        <f>E13</f>
        <v>300000</v>
      </c>
      <c r="F12" s="22">
        <f t="shared" ref="F12:G12" si="5">F13</f>
        <v>0</v>
      </c>
      <c r="G12" s="22">
        <f t="shared" si="5"/>
        <v>300000</v>
      </c>
      <c r="H12" s="121"/>
      <c r="I12" s="24"/>
      <c r="J12" s="20"/>
      <c r="K12" s="25"/>
      <c r="L12" s="20"/>
    </row>
    <row r="13" spans="1:12" s="26" customFormat="1" x14ac:dyDescent="0.2">
      <c r="A13" s="66"/>
      <c r="B13" s="199" t="s">
        <v>123</v>
      </c>
      <c r="C13" s="199"/>
      <c r="D13" s="199"/>
      <c r="E13" s="28">
        <f>E14</f>
        <v>300000</v>
      </c>
      <c r="F13" s="28">
        <f>F14</f>
        <v>0</v>
      </c>
      <c r="G13" s="72">
        <f>G14</f>
        <v>300000</v>
      </c>
      <c r="H13" s="72"/>
      <c r="I13" s="30"/>
      <c r="J13" s="20"/>
      <c r="K13" s="25"/>
      <c r="L13" s="20"/>
    </row>
    <row r="14" spans="1:12" s="26" customFormat="1" x14ac:dyDescent="0.2">
      <c r="A14" s="32"/>
      <c r="B14" s="33"/>
      <c r="C14" s="196" t="s">
        <v>124</v>
      </c>
      <c r="D14" s="200"/>
      <c r="E14" s="34">
        <f>E15</f>
        <v>300000</v>
      </c>
      <c r="F14" s="34">
        <f t="shared" ref="F14:G14" si="6">F15</f>
        <v>0</v>
      </c>
      <c r="G14" s="34">
        <f t="shared" si="6"/>
        <v>300000</v>
      </c>
      <c r="H14" s="35"/>
      <c r="I14" s="37"/>
      <c r="J14" s="20"/>
      <c r="K14" s="25"/>
      <c r="L14" s="20"/>
    </row>
    <row r="15" spans="1:12" s="81" customFormat="1" x14ac:dyDescent="0.2">
      <c r="A15" s="116"/>
      <c r="B15" s="117"/>
      <c r="C15" s="122"/>
      <c r="D15" s="87" t="s">
        <v>125</v>
      </c>
      <c r="E15" s="123">
        <v>300000</v>
      </c>
      <c r="F15" s="123">
        <v>0</v>
      </c>
      <c r="G15" s="124">
        <v>300000</v>
      </c>
      <c r="H15" s="125"/>
      <c r="I15" s="126"/>
      <c r="J15" s="20"/>
      <c r="K15" s="25"/>
      <c r="L15" s="20"/>
    </row>
  </sheetData>
  <mergeCells count="14">
    <mergeCell ref="A12:D12"/>
    <mergeCell ref="B13:D13"/>
    <mergeCell ref="C14:D14"/>
    <mergeCell ref="C10:D10"/>
    <mergeCell ref="B9:D9"/>
    <mergeCell ref="A8:D8"/>
    <mergeCell ref="A1:I1"/>
    <mergeCell ref="A2:I2"/>
    <mergeCell ref="G3:I3"/>
    <mergeCell ref="A5:D6"/>
    <mergeCell ref="E5:F5"/>
    <mergeCell ref="G5:G6"/>
    <mergeCell ref="H5:H6"/>
    <mergeCell ref="I5:I6"/>
  </mergeCells>
  <pageMargins left="0.23622047244094491" right="0.11811023622047245" top="0.28011363636363634" bottom="0.24715909090909091" header="9.0624999999999997E-2" footer="0.12357954545454546"/>
  <pageSetup paperSize="9" scale="92" orientation="landscape" horizontalDpi="0" verticalDpi="0" r:id="rId1"/>
  <headerFooter>
    <oddHeader>&amp;R&amp;"TH SarabunPSK,ธรรมดา"&amp;10&amp;A</oddHeader>
    <oddFooter>&amp;C&amp;"TH SarabunPSK,ธรรมดา"&amp;10หน้าที่ &amp;P&amp;R&amp;"TH SarabunPSK,ธรรมดา"&amp;10&amp;Z&amp;F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0"/>
  <sheetViews>
    <sheetView view="pageLayout" zoomScale="110" zoomScaleNormal="110" zoomScaleSheetLayoutView="120" zoomScalePageLayoutView="110" workbookViewId="0">
      <selection activeCell="G13" sqref="G13"/>
    </sheetView>
  </sheetViews>
  <sheetFormatPr defaultRowHeight="18.75" x14ac:dyDescent="0.2"/>
  <cols>
    <col min="1" max="1" width="1.25" style="2" customWidth="1"/>
    <col min="2" max="2" width="1.125" style="2" customWidth="1"/>
    <col min="3" max="3" width="1.625" style="2" customWidth="1"/>
    <col min="4" max="4" width="51.625" style="2" customWidth="1"/>
    <col min="5" max="6" width="11" style="155" bestFit="1" customWidth="1"/>
    <col min="7" max="7" width="11.875" style="8" customWidth="1"/>
    <col min="8" max="8" width="22" style="8" customWidth="1"/>
    <col min="9" max="9" width="30.25" style="9" customWidth="1"/>
    <col min="10" max="10" width="14.5" style="1" customWidth="1"/>
    <col min="11" max="16384" width="9" style="2"/>
  </cols>
  <sheetData>
    <row r="1" spans="1:10" x14ac:dyDescent="0.2">
      <c r="A1" s="178" t="s">
        <v>0</v>
      </c>
      <c r="B1" s="178"/>
      <c r="C1" s="178"/>
      <c r="D1" s="178"/>
      <c r="E1" s="178"/>
      <c r="F1" s="178"/>
      <c r="G1" s="178"/>
      <c r="H1" s="178"/>
      <c r="I1" s="178"/>
    </row>
    <row r="2" spans="1:10" x14ac:dyDescent="0.2">
      <c r="A2" s="178" t="s">
        <v>1</v>
      </c>
      <c r="B2" s="178"/>
      <c r="C2" s="178"/>
      <c r="D2" s="178"/>
      <c r="E2" s="178"/>
      <c r="F2" s="178"/>
      <c r="G2" s="178"/>
      <c r="H2" s="178"/>
      <c r="I2" s="178"/>
    </row>
    <row r="3" spans="1:10" x14ac:dyDescent="0.2">
      <c r="A3" s="3"/>
      <c r="B3" s="3"/>
      <c r="C3" s="3"/>
      <c r="D3" s="3" t="s">
        <v>212</v>
      </c>
      <c r="E3" s="4"/>
      <c r="F3" s="4"/>
      <c r="G3" s="179" t="s">
        <v>203</v>
      </c>
      <c r="H3" s="179"/>
      <c r="I3" s="179"/>
    </row>
    <row r="4" spans="1:10" ht="8.25" customHeight="1" x14ac:dyDescent="0.2">
      <c r="A4" s="5"/>
      <c r="B4" s="5"/>
      <c r="C4" s="5"/>
      <c r="D4" s="5"/>
      <c r="E4" s="6"/>
      <c r="F4" s="6"/>
      <c r="G4" s="7"/>
    </row>
    <row r="5" spans="1:10" s="176" customFormat="1" ht="18.75" customHeight="1" x14ac:dyDescent="0.2">
      <c r="A5" s="180" t="s">
        <v>3</v>
      </c>
      <c r="B5" s="181"/>
      <c r="C5" s="181"/>
      <c r="D5" s="182"/>
      <c r="E5" s="186" t="s">
        <v>4</v>
      </c>
      <c r="F5" s="187"/>
      <c r="G5" s="188" t="s">
        <v>5</v>
      </c>
      <c r="H5" s="189" t="s">
        <v>204</v>
      </c>
      <c r="I5" s="191" t="s">
        <v>205</v>
      </c>
      <c r="J5" s="10"/>
    </row>
    <row r="6" spans="1:10" s="176" customFormat="1" x14ac:dyDescent="0.2">
      <c r="A6" s="183"/>
      <c r="B6" s="184"/>
      <c r="C6" s="184"/>
      <c r="D6" s="185"/>
      <c r="E6" s="177" t="s">
        <v>8</v>
      </c>
      <c r="F6" s="177" t="s">
        <v>9</v>
      </c>
      <c r="G6" s="188"/>
      <c r="H6" s="190"/>
      <c r="I6" s="192"/>
      <c r="J6" s="10"/>
    </row>
    <row r="7" spans="1:10" s="21" customFormat="1" x14ac:dyDescent="0.2">
      <c r="A7" s="13" t="s">
        <v>10</v>
      </c>
      <c r="B7" s="14"/>
      <c r="C7" s="14"/>
      <c r="D7" s="15"/>
      <c r="E7" s="16">
        <f>E8+E16</f>
        <v>8764800</v>
      </c>
      <c r="F7" s="16">
        <f t="shared" ref="F7:G7" si="0">F8+F16</f>
        <v>7335300</v>
      </c>
      <c r="G7" s="16">
        <f t="shared" si="0"/>
        <v>16100100</v>
      </c>
      <c r="H7" s="16"/>
      <c r="I7" s="17"/>
      <c r="J7" s="18"/>
    </row>
    <row r="8" spans="1:10" s="26" customFormat="1" x14ac:dyDescent="0.2">
      <c r="A8" s="194" t="s">
        <v>11</v>
      </c>
      <c r="B8" s="194"/>
      <c r="C8" s="194"/>
      <c r="D8" s="194"/>
      <c r="E8" s="22">
        <f>E9</f>
        <v>6962000</v>
      </c>
      <c r="F8" s="22">
        <f t="shared" ref="F8:G8" si="1">F9</f>
        <v>7310300</v>
      </c>
      <c r="G8" s="22">
        <f t="shared" si="1"/>
        <v>14272300</v>
      </c>
      <c r="H8" s="23"/>
      <c r="I8" s="24"/>
      <c r="J8" s="20"/>
    </row>
    <row r="9" spans="1:10" s="26" customFormat="1" x14ac:dyDescent="0.2">
      <c r="A9" s="66"/>
      <c r="B9" s="199" t="s">
        <v>47</v>
      </c>
      <c r="C9" s="199"/>
      <c r="D9" s="199"/>
      <c r="E9" s="28">
        <f>E10+E14</f>
        <v>6962000</v>
      </c>
      <c r="F9" s="28">
        <f t="shared" ref="F9:G9" si="2">F10+F14</f>
        <v>7310300</v>
      </c>
      <c r="G9" s="28">
        <f t="shared" si="2"/>
        <v>14272300</v>
      </c>
      <c r="H9" s="72"/>
      <c r="I9" s="30"/>
      <c r="J9" s="20"/>
    </row>
    <row r="10" spans="1:10" s="26" customFormat="1" x14ac:dyDescent="0.2">
      <c r="A10" s="32"/>
      <c r="B10" s="33"/>
      <c r="C10" s="196" t="s">
        <v>48</v>
      </c>
      <c r="D10" s="200"/>
      <c r="E10" s="34">
        <f>E11+E12+E13</f>
        <v>6482000</v>
      </c>
      <c r="F10" s="34">
        <f t="shared" ref="F10:G10" si="3">F11+F12+F13</f>
        <v>7310300</v>
      </c>
      <c r="G10" s="34">
        <f t="shared" si="3"/>
        <v>13792300</v>
      </c>
      <c r="H10" s="35"/>
      <c r="I10" s="37"/>
      <c r="J10" s="20"/>
    </row>
    <row r="11" spans="1:10" ht="37.5" x14ac:dyDescent="0.2">
      <c r="A11" s="67"/>
      <c r="B11" s="68"/>
      <c r="C11" s="68"/>
      <c r="D11" s="41" t="s">
        <v>53</v>
      </c>
      <c r="E11" s="42">
        <v>3003600</v>
      </c>
      <c r="F11" s="42">
        <v>5365300</v>
      </c>
      <c r="G11" s="43">
        <f t="shared" ref="G11:G15" si="4">E11+F11</f>
        <v>8368900</v>
      </c>
      <c r="H11" s="44"/>
      <c r="I11" s="45"/>
      <c r="J11" s="20"/>
    </row>
    <row r="12" spans="1:10" ht="56.25" x14ac:dyDescent="0.2">
      <c r="A12" s="67"/>
      <c r="B12" s="68"/>
      <c r="C12" s="68"/>
      <c r="D12" s="41" t="s">
        <v>55</v>
      </c>
      <c r="E12" s="42">
        <v>901000</v>
      </c>
      <c r="F12" s="42">
        <v>0</v>
      </c>
      <c r="G12" s="43">
        <f t="shared" si="4"/>
        <v>901000</v>
      </c>
      <c r="H12" s="44"/>
      <c r="I12" s="45"/>
      <c r="J12" s="20"/>
    </row>
    <row r="13" spans="1:10" ht="37.5" x14ac:dyDescent="0.2">
      <c r="A13" s="67"/>
      <c r="B13" s="68"/>
      <c r="C13" s="68"/>
      <c r="D13" s="48" t="s">
        <v>56</v>
      </c>
      <c r="E13" s="42">
        <f>2467400+110000</f>
        <v>2577400</v>
      </c>
      <c r="F13" s="42">
        <f>1545000+400000</f>
        <v>1945000</v>
      </c>
      <c r="G13" s="43">
        <f t="shared" si="4"/>
        <v>4522400</v>
      </c>
      <c r="H13" s="44"/>
      <c r="I13" s="45"/>
      <c r="J13" s="20"/>
    </row>
    <row r="14" spans="1:10" s="26" customFormat="1" x14ac:dyDescent="0.2">
      <c r="A14" s="32"/>
      <c r="B14" s="33"/>
      <c r="C14" s="196" t="s">
        <v>59</v>
      </c>
      <c r="D14" s="196"/>
      <c r="E14" s="34">
        <f>E15</f>
        <v>480000</v>
      </c>
      <c r="F14" s="34">
        <f t="shared" ref="F14:G14" si="5">F15</f>
        <v>0</v>
      </c>
      <c r="G14" s="34">
        <f t="shared" si="5"/>
        <v>480000</v>
      </c>
      <c r="H14" s="35"/>
      <c r="I14" s="37"/>
      <c r="J14" s="20"/>
    </row>
    <row r="15" spans="1:10" s="26" customFormat="1" ht="37.5" x14ac:dyDescent="0.2">
      <c r="A15" s="38"/>
      <c r="B15" s="39"/>
      <c r="C15" s="40"/>
      <c r="D15" s="51" t="s">
        <v>62</v>
      </c>
      <c r="E15" s="42">
        <v>480000</v>
      </c>
      <c r="F15" s="42">
        <v>0</v>
      </c>
      <c r="G15" s="43">
        <f t="shared" si="4"/>
        <v>480000</v>
      </c>
      <c r="H15" s="44"/>
      <c r="I15" s="74"/>
      <c r="J15" s="20"/>
    </row>
    <row r="16" spans="1:10" s="26" customFormat="1" x14ac:dyDescent="0.2">
      <c r="A16" s="194" t="s">
        <v>122</v>
      </c>
      <c r="B16" s="194"/>
      <c r="C16" s="194"/>
      <c r="D16" s="210"/>
      <c r="E16" s="22">
        <f>E17</f>
        <v>1802800</v>
      </c>
      <c r="F16" s="22">
        <f t="shared" ref="F16:G16" si="6">F17</f>
        <v>25000</v>
      </c>
      <c r="G16" s="22">
        <f t="shared" si="6"/>
        <v>1827800</v>
      </c>
      <c r="H16" s="121"/>
      <c r="I16" s="24"/>
      <c r="J16" s="20"/>
    </row>
    <row r="17" spans="1:10" s="26" customFormat="1" x14ac:dyDescent="0.2">
      <c r="A17" s="31"/>
      <c r="B17" s="199" t="s">
        <v>141</v>
      </c>
      <c r="C17" s="199"/>
      <c r="D17" s="199"/>
      <c r="E17" s="131">
        <f>E18</f>
        <v>1802800</v>
      </c>
      <c r="F17" s="131">
        <f>F18</f>
        <v>25000</v>
      </c>
      <c r="G17" s="72">
        <f>G18</f>
        <v>1827800</v>
      </c>
      <c r="H17" s="72"/>
      <c r="I17" s="30"/>
      <c r="J17" s="20"/>
    </row>
    <row r="18" spans="1:10" s="26" customFormat="1" x14ac:dyDescent="0.2">
      <c r="A18" s="32"/>
      <c r="B18" s="33"/>
      <c r="C18" s="196" t="s">
        <v>142</v>
      </c>
      <c r="D18" s="196"/>
      <c r="E18" s="62">
        <f>E19+E20</f>
        <v>1802800</v>
      </c>
      <c r="F18" s="62">
        <f t="shared" ref="F18:G18" si="7">F19+F20</f>
        <v>25000</v>
      </c>
      <c r="G18" s="62">
        <f t="shared" si="7"/>
        <v>1827800</v>
      </c>
      <c r="H18" s="62"/>
      <c r="I18" s="37"/>
      <c r="J18" s="20"/>
    </row>
    <row r="19" spans="1:10" s="26" customFormat="1" ht="37.5" x14ac:dyDescent="0.2">
      <c r="A19" s="55"/>
      <c r="B19" s="56"/>
      <c r="C19" s="56"/>
      <c r="D19" s="92" t="s">
        <v>143</v>
      </c>
      <c r="E19" s="43">
        <f>899900-25000</f>
        <v>874900</v>
      </c>
      <c r="F19" s="42">
        <v>25000</v>
      </c>
      <c r="G19" s="43">
        <v>899900</v>
      </c>
      <c r="H19" s="44"/>
      <c r="I19" s="74"/>
      <c r="J19" s="20"/>
    </row>
    <row r="20" spans="1:10" s="26" customFormat="1" x14ac:dyDescent="0.2">
      <c r="A20" s="38"/>
      <c r="B20" s="39"/>
      <c r="C20" s="39"/>
      <c r="D20" s="51" t="s">
        <v>144</v>
      </c>
      <c r="E20" s="43">
        <f>927900</f>
        <v>927900</v>
      </c>
      <c r="F20" s="53">
        <v>0</v>
      </c>
      <c r="G20" s="43">
        <v>927900</v>
      </c>
      <c r="H20" s="44"/>
      <c r="I20" s="130"/>
      <c r="J20" s="20"/>
    </row>
  </sheetData>
  <mergeCells count="15">
    <mergeCell ref="B17:D17"/>
    <mergeCell ref="C18:D18"/>
    <mergeCell ref="A16:D16"/>
    <mergeCell ref="C10:D10"/>
    <mergeCell ref="C14:D14"/>
    <mergeCell ref="B9:D9"/>
    <mergeCell ref="A8:D8"/>
    <mergeCell ref="A1:I1"/>
    <mergeCell ref="A2:I2"/>
    <mergeCell ref="G3:I3"/>
    <mergeCell ref="A5:D6"/>
    <mergeCell ref="E5:F5"/>
    <mergeCell ref="G5:G6"/>
    <mergeCell ref="H5:H6"/>
    <mergeCell ref="I5:I6"/>
  </mergeCells>
  <pageMargins left="0.23622047244094491" right="0.11811023622047245" top="0.28011363636363634" bottom="0.24715909090909091" header="9.0624999999999997E-2" footer="0.12357954545454546"/>
  <pageSetup paperSize="9" scale="92" orientation="landscape" horizontalDpi="0" verticalDpi="0" r:id="rId1"/>
  <headerFooter>
    <oddHeader>&amp;R&amp;"TH SarabunPSK,ธรรมดา"&amp;10&amp;A</oddHeader>
    <oddFooter>&amp;C&amp;"TH SarabunPSK,ธรรมดา"&amp;10หน้าที่ &amp;P&amp;R&amp;"TH SarabunPSK,ธรรมดา"&amp;10&amp;Z&amp;F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4"/>
  <sheetViews>
    <sheetView view="pageBreakPreview" zoomScale="120" zoomScaleNormal="110" zoomScaleSheetLayoutView="120" zoomScalePageLayoutView="110" workbookViewId="0">
      <selection activeCell="H5" sqref="H5:I6"/>
    </sheetView>
  </sheetViews>
  <sheetFormatPr defaultRowHeight="18.75" x14ac:dyDescent="0.2"/>
  <cols>
    <col min="1" max="1" width="1.25" style="2" customWidth="1"/>
    <col min="2" max="2" width="1.125" style="2" customWidth="1"/>
    <col min="3" max="3" width="1.625" style="2" customWidth="1"/>
    <col min="4" max="4" width="51.625" style="2" customWidth="1"/>
    <col min="5" max="6" width="11" style="155" bestFit="1" customWidth="1"/>
    <col min="7" max="7" width="11.875" style="8" customWidth="1"/>
    <col min="8" max="8" width="21.25" style="8" customWidth="1"/>
    <col min="9" max="9" width="25.25" style="9" customWidth="1"/>
    <col min="10" max="10" width="14.5" style="1" customWidth="1"/>
    <col min="11" max="11" width="10.125" style="2" bestFit="1" customWidth="1"/>
    <col min="12" max="16384" width="9" style="2"/>
  </cols>
  <sheetData>
    <row r="1" spans="1:12" x14ac:dyDescent="0.2">
      <c r="A1" s="178" t="s">
        <v>0</v>
      </c>
      <c r="B1" s="178"/>
      <c r="C1" s="178"/>
      <c r="D1" s="178"/>
      <c r="E1" s="178"/>
      <c r="F1" s="178"/>
      <c r="G1" s="178"/>
      <c r="H1" s="178"/>
      <c r="I1" s="178"/>
    </row>
    <row r="2" spans="1:12" x14ac:dyDescent="0.2">
      <c r="A2" s="178" t="s">
        <v>1</v>
      </c>
      <c r="B2" s="178"/>
      <c r="C2" s="178"/>
      <c r="D2" s="178"/>
      <c r="E2" s="178"/>
      <c r="F2" s="178"/>
      <c r="G2" s="178"/>
      <c r="H2" s="178"/>
      <c r="I2" s="178"/>
    </row>
    <row r="3" spans="1:12" x14ac:dyDescent="0.2">
      <c r="A3" s="3"/>
      <c r="B3" s="3"/>
      <c r="C3" s="3"/>
      <c r="D3" s="3" t="s">
        <v>213</v>
      </c>
      <c r="E3" s="4"/>
      <c r="F3" s="4"/>
      <c r="G3" s="179" t="s">
        <v>203</v>
      </c>
      <c r="H3" s="179"/>
      <c r="I3" s="179"/>
    </row>
    <row r="4" spans="1:12" ht="8.25" customHeight="1" x14ac:dyDescent="0.2">
      <c r="A4" s="5"/>
      <c r="B4" s="5"/>
      <c r="C4" s="5"/>
      <c r="D4" s="5"/>
      <c r="E4" s="6"/>
      <c r="F4" s="6"/>
      <c r="G4" s="7"/>
    </row>
    <row r="5" spans="1:12" s="11" customFormat="1" ht="18.75" customHeight="1" x14ac:dyDescent="0.2">
      <c r="A5" s="201" t="s">
        <v>3</v>
      </c>
      <c r="B5" s="202"/>
      <c r="C5" s="202"/>
      <c r="D5" s="203"/>
      <c r="E5" s="207" t="s">
        <v>4</v>
      </c>
      <c r="F5" s="208"/>
      <c r="G5" s="209" t="s">
        <v>5</v>
      </c>
      <c r="H5" s="189" t="s">
        <v>204</v>
      </c>
      <c r="I5" s="191" t="s">
        <v>205</v>
      </c>
      <c r="J5" s="10"/>
    </row>
    <row r="6" spans="1:12" s="11" customFormat="1" x14ac:dyDescent="0.2">
      <c r="A6" s="204"/>
      <c r="B6" s="205"/>
      <c r="C6" s="205"/>
      <c r="D6" s="206"/>
      <c r="E6" s="12" t="s">
        <v>8</v>
      </c>
      <c r="F6" s="12" t="s">
        <v>9</v>
      </c>
      <c r="G6" s="209"/>
      <c r="H6" s="190"/>
      <c r="I6" s="192"/>
      <c r="J6" s="10"/>
    </row>
    <row r="7" spans="1:12" s="21" customFormat="1" x14ac:dyDescent="0.2">
      <c r="A7" s="13" t="s">
        <v>10</v>
      </c>
      <c r="B7" s="14"/>
      <c r="C7" s="14"/>
      <c r="D7" s="15"/>
      <c r="E7" s="16">
        <f>E8</f>
        <v>3562900</v>
      </c>
      <c r="F7" s="16">
        <f t="shared" ref="F7:G7" si="0">F8</f>
        <v>0</v>
      </c>
      <c r="G7" s="16">
        <f t="shared" si="0"/>
        <v>3562900</v>
      </c>
      <c r="H7" s="16"/>
      <c r="I7" s="17"/>
      <c r="J7" s="18"/>
      <c r="K7" s="19"/>
      <c r="L7" s="20"/>
    </row>
    <row r="8" spans="1:12" s="26" customFormat="1" x14ac:dyDescent="0.2">
      <c r="A8" s="194" t="s">
        <v>11</v>
      </c>
      <c r="B8" s="194"/>
      <c r="C8" s="194"/>
      <c r="D8" s="194"/>
      <c r="E8" s="22">
        <f>E9+E12</f>
        <v>3562900</v>
      </c>
      <c r="F8" s="22">
        <f t="shared" ref="F8:G8" si="1">F9+F12</f>
        <v>0</v>
      </c>
      <c r="G8" s="22">
        <f t="shared" si="1"/>
        <v>3562900</v>
      </c>
      <c r="H8" s="23"/>
      <c r="I8" s="24"/>
      <c r="J8" s="20"/>
      <c r="K8" s="25"/>
      <c r="L8" s="20"/>
    </row>
    <row r="9" spans="1:12" s="26" customFormat="1" x14ac:dyDescent="0.2">
      <c r="A9" s="66"/>
      <c r="B9" s="199" t="s">
        <v>47</v>
      </c>
      <c r="C9" s="199"/>
      <c r="D9" s="199"/>
      <c r="E9" s="28">
        <f>E10</f>
        <v>1062900</v>
      </c>
      <c r="F9" s="28">
        <f t="shared" ref="F9:G9" si="2">F10</f>
        <v>0</v>
      </c>
      <c r="G9" s="28">
        <f t="shared" si="2"/>
        <v>1062900</v>
      </c>
      <c r="H9" s="72"/>
      <c r="I9" s="30"/>
      <c r="J9" s="20"/>
      <c r="K9" s="25"/>
      <c r="L9" s="20"/>
    </row>
    <row r="10" spans="1:12" s="26" customFormat="1" x14ac:dyDescent="0.2">
      <c r="A10" s="32"/>
      <c r="B10" s="33"/>
      <c r="C10" s="196" t="s">
        <v>48</v>
      </c>
      <c r="D10" s="200"/>
      <c r="E10" s="34">
        <f>E11</f>
        <v>1062900</v>
      </c>
      <c r="F10" s="34">
        <f t="shared" ref="F10:G10" si="3">F11</f>
        <v>0</v>
      </c>
      <c r="G10" s="34">
        <f t="shared" si="3"/>
        <v>1062900</v>
      </c>
      <c r="H10" s="35"/>
      <c r="I10" s="37"/>
      <c r="J10" s="20"/>
      <c r="K10" s="25"/>
      <c r="L10" s="20"/>
    </row>
    <row r="11" spans="1:12" x14ac:dyDescent="0.2">
      <c r="A11" s="67"/>
      <c r="B11" s="68"/>
      <c r="C11" s="68"/>
      <c r="D11" s="41" t="s">
        <v>57</v>
      </c>
      <c r="E11" s="42">
        <f>433900+629000</f>
        <v>1062900</v>
      </c>
      <c r="F11" s="42">
        <v>0</v>
      </c>
      <c r="G11" s="43">
        <f t="shared" ref="G11" si="4">E11+F11</f>
        <v>1062900</v>
      </c>
      <c r="H11" s="44"/>
      <c r="I11" s="45"/>
      <c r="J11" s="20"/>
      <c r="K11" s="25"/>
      <c r="L11" s="20"/>
    </row>
    <row r="12" spans="1:12" s="26" customFormat="1" x14ac:dyDescent="0.2">
      <c r="A12" s="66"/>
      <c r="B12" s="199" t="s">
        <v>111</v>
      </c>
      <c r="C12" s="199"/>
      <c r="D12" s="199"/>
      <c r="E12" s="28">
        <f>E13</f>
        <v>2500000</v>
      </c>
      <c r="F12" s="28">
        <f t="shared" ref="F12:G12" si="5">F13</f>
        <v>0</v>
      </c>
      <c r="G12" s="28">
        <f t="shared" si="5"/>
        <v>2500000</v>
      </c>
      <c r="H12" s="28"/>
      <c r="I12" s="30"/>
      <c r="J12" s="20"/>
      <c r="K12" s="25"/>
      <c r="L12" s="20"/>
    </row>
    <row r="13" spans="1:12" s="26" customFormat="1" x14ac:dyDescent="0.2">
      <c r="A13" s="32"/>
      <c r="B13" s="33"/>
      <c r="C13" s="196" t="s">
        <v>115</v>
      </c>
      <c r="D13" s="196"/>
      <c r="E13" s="34">
        <f>E14</f>
        <v>2500000</v>
      </c>
      <c r="F13" s="34">
        <f t="shared" ref="F13:G13" si="6">F14</f>
        <v>0</v>
      </c>
      <c r="G13" s="34">
        <f t="shared" si="6"/>
        <v>2500000</v>
      </c>
      <c r="H13" s="34"/>
      <c r="I13" s="34"/>
      <c r="J13" s="20"/>
      <c r="K13" s="25"/>
      <c r="L13" s="20"/>
    </row>
    <row r="14" spans="1:12" s="81" customFormat="1" x14ac:dyDescent="0.2">
      <c r="A14" s="116"/>
      <c r="B14" s="117"/>
      <c r="C14" s="117"/>
      <c r="D14" s="73" t="s">
        <v>117</v>
      </c>
      <c r="E14" s="53">
        <v>2500000</v>
      </c>
      <c r="F14" s="53">
        <v>0</v>
      </c>
      <c r="G14" s="115">
        <v>2500000</v>
      </c>
      <c r="H14" s="44"/>
      <c r="I14" s="45"/>
      <c r="J14" s="20"/>
      <c r="K14" s="25"/>
      <c r="L14" s="20"/>
    </row>
  </sheetData>
  <mergeCells count="13">
    <mergeCell ref="B12:D12"/>
    <mergeCell ref="C13:D13"/>
    <mergeCell ref="A8:D8"/>
    <mergeCell ref="B9:D9"/>
    <mergeCell ref="C10:D10"/>
    <mergeCell ref="A1:I1"/>
    <mergeCell ref="A2:I2"/>
    <mergeCell ref="G3:I3"/>
    <mergeCell ref="A5:D6"/>
    <mergeCell ref="E5:F5"/>
    <mergeCell ref="G5:G6"/>
    <mergeCell ref="H5:H6"/>
    <mergeCell ref="I5:I6"/>
  </mergeCells>
  <pageMargins left="0.23622047244094491" right="0.11811023622047245" top="0.28011363636363634" bottom="0.24715909090909091" header="9.0624999999999997E-2" footer="0.12357954545454546"/>
  <pageSetup paperSize="9" scale="92" orientation="landscape" horizontalDpi="0" verticalDpi="0" r:id="rId1"/>
  <headerFooter>
    <oddHeader>&amp;R&amp;"TH SarabunPSK,ธรรมดา"&amp;10&amp;A</oddHeader>
    <oddFooter>&amp;C&amp;"TH SarabunPSK,ธรรมดา"&amp;10หน้าที่ &amp;P&amp;R&amp;"TH SarabunPSK,ธรรมดา"&amp;10&amp;Z&amp;F</oddFooter>
  </headerFooter>
  <ignoredErrors>
    <ignoredError sqref="E8:G1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29</vt:i4>
      </vt:variant>
      <vt:variant>
        <vt:lpstr>ช่วงที่มีชื่อ</vt:lpstr>
      </vt:variant>
      <vt:variant>
        <vt:i4>57</vt:i4>
      </vt:variant>
    </vt:vector>
  </HeadingPairs>
  <TitlesOfParts>
    <vt:vector size="86" baseType="lpstr">
      <vt:lpstr>1. ตำรวจภูธร</vt:lpstr>
      <vt:lpstr>2. ปกครอง</vt:lpstr>
      <vt:lpstr>3.สถานพินิจ</vt:lpstr>
      <vt:lpstr>4.ศอ.ปส.</vt:lpstr>
      <vt:lpstr>5.จัดหางาน</vt:lpstr>
      <vt:lpstr>6. ประกันสังคม</vt:lpstr>
      <vt:lpstr>7.พัฒนาฝีมือ</vt:lpstr>
      <vt:lpstr>8.เกษตรและสหกรณ์</vt:lpstr>
      <vt:lpstr>9. ประมง</vt:lpstr>
      <vt:lpstr>10. พัฒนชุมชน</vt:lpstr>
      <vt:lpstr>11. สวัสดิการ</vt:lpstr>
      <vt:lpstr>12. สาธารณสุข</vt:lpstr>
      <vt:lpstr>13.ไชโย</vt:lpstr>
      <vt:lpstr>14. เมือง</vt:lpstr>
      <vt:lpstr>15.สามโก้</vt:lpstr>
      <vt:lpstr>16.วิเศษ</vt:lpstr>
      <vt:lpstr>17.แสวงหา</vt:lpstr>
      <vt:lpstr>18.โพธิ์ทอง</vt:lpstr>
      <vt:lpstr>19. ชลประทาน</vt:lpstr>
      <vt:lpstr>20.ทรัพยากรธรรมชาติ</vt:lpstr>
      <vt:lpstr>21.โยธา</vt:lpstr>
      <vt:lpstr>22.เกษตร</vt:lpstr>
      <vt:lpstr>23.ปศุสัตว์</vt:lpstr>
      <vt:lpstr>24.อุตสาหกรรม</vt:lpstr>
      <vt:lpstr>25.พาณิชย์</vt:lpstr>
      <vt:lpstr>26.ท่องเที่ยว</vt:lpstr>
      <vt:lpstr>27.วัฒนธรรม</vt:lpstr>
      <vt:lpstr>งบจังหวัด 61 (200 ล้าน)</vt:lpstr>
      <vt:lpstr>หน่วยงาน</vt:lpstr>
      <vt:lpstr>'1. ตำรวจภูธร'!Print_Area</vt:lpstr>
      <vt:lpstr>'10. พัฒนชุมชน'!Print_Area</vt:lpstr>
      <vt:lpstr>'11. สวัสดิการ'!Print_Area</vt:lpstr>
      <vt:lpstr>'12. สาธารณสุข'!Print_Area</vt:lpstr>
      <vt:lpstr>'13.ไชโย'!Print_Area</vt:lpstr>
      <vt:lpstr>'14. เมือง'!Print_Area</vt:lpstr>
      <vt:lpstr>'15.สามโก้'!Print_Area</vt:lpstr>
      <vt:lpstr>'16.วิเศษ'!Print_Area</vt:lpstr>
      <vt:lpstr>'17.แสวงหา'!Print_Area</vt:lpstr>
      <vt:lpstr>'18.โพธิ์ทอง'!Print_Area</vt:lpstr>
      <vt:lpstr>'19. ชลประทาน'!Print_Area</vt:lpstr>
      <vt:lpstr>'2. ปกครอง'!Print_Area</vt:lpstr>
      <vt:lpstr>'20.ทรัพยากรธรรมชาติ'!Print_Area</vt:lpstr>
      <vt:lpstr>'21.โยธา'!Print_Area</vt:lpstr>
      <vt:lpstr>'22.เกษตร'!Print_Area</vt:lpstr>
      <vt:lpstr>'23.ปศุสัตว์'!Print_Area</vt:lpstr>
      <vt:lpstr>'24.อุตสาหกรรม'!Print_Area</vt:lpstr>
      <vt:lpstr>'25.พาณิชย์'!Print_Area</vt:lpstr>
      <vt:lpstr>'26.ท่องเที่ยว'!Print_Area</vt:lpstr>
      <vt:lpstr>'27.วัฒนธรรม'!Print_Area</vt:lpstr>
      <vt:lpstr>'3.สถานพินิจ'!Print_Area</vt:lpstr>
      <vt:lpstr>'4.ศอ.ปส.'!Print_Area</vt:lpstr>
      <vt:lpstr>'5.จัดหางาน'!Print_Area</vt:lpstr>
      <vt:lpstr>'6. ประกันสังคม'!Print_Area</vt:lpstr>
      <vt:lpstr>'7.พัฒนาฝีมือ'!Print_Area</vt:lpstr>
      <vt:lpstr>'8.เกษตรและสหกรณ์'!Print_Area</vt:lpstr>
      <vt:lpstr>'9. ประมง'!Print_Area</vt:lpstr>
      <vt:lpstr>'งบจังหวัด 61 (200 ล้าน)'!Print_Area</vt:lpstr>
      <vt:lpstr>หน่วยงาน!Print_Area</vt:lpstr>
      <vt:lpstr>'1. ตำรวจภูธร'!Print_Titles</vt:lpstr>
      <vt:lpstr>'10. พัฒนชุมชน'!Print_Titles</vt:lpstr>
      <vt:lpstr>'11. สวัสดิการ'!Print_Titles</vt:lpstr>
      <vt:lpstr>'12. สาธารณสุข'!Print_Titles</vt:lpstr>
      <vt:lpstr>'13.ไชโย'!Print_Titles</vt:lpstr>
      <vt:lpstr>'14. เมือง'!Print_Titles</vt:lpstr>
      <vt:lpstr>'15.สามโก้'!Print_Titles</vt:lpstr>
      <vt:lpstr>'16.วิเศษ'!Print_Titles</vt:lpstr>
      <vt:lpstr>'17.แสวงหา'!Print_Titles</vt:lpstr>
      <vt:lpstr>'18.โพธิ์ทอง'!Print_Titles</vt:lpstr>
      <vt:lpstr>'19. ชลประทาน'!Print_Titles</vt:lpstr>
      <vt:lpstr>'2. ปกครอง'!Print_Titles</vt:lpstr>
      <vt:lpstr>'20.ทรัพยากรธรรมชาติ'!Print_Titles</vt:lpstr>
      <vt:lpstr>'21.โยธา'!Print_Titles</vt:lpstr>
      <vt:lpstr>'22.เกษตร'!Print_Titles</vt:lpstr>
      <vt:lpstr>'23.ปศุสัตว์'!Print_Titles</vt:lpstr>
      <vt:lpstr>'24.อุตสาหกรรม'!Print_Titles</vt:lpstr>
      <vt:lpstr>'25.พาณิชย์'!Print_Titles</vt:lpstr>
      <vt:lpstr>'26.ท่องเที่ยว'!Print_Titles</vt:lpstr>
      <vt:lpstr>'27.วัฒนธรรม'!Print_Titles</vt:lpstr>
      <vt:lpstr>'3.สถานพินิจ'!Print_Titles</vt:lpstr>
      <vt:lpstr>'4.ศอ.ปส.'!Print_Titles</vt:lpstr>
      <vt:lpstr>'5.จัดหางาน'!Print_Titles</vt:lpstr>
      <vt:lpstr>'6. ประกันสังคม'!Print_Titles</vt:lpstr>
      <vt:lpstr>'7.พัฒนาฝีมือ'!Print_Titles</vt:lpstr>
      <vt:lpstr>'8.เกษตรและสหกรณ์'!Print_Titles</vt:lpstr>
      <vt:lpstr>'9. ประมง'!Print_Titles</vt:lpstr>
      <vt:lpstr>'งบจังหวัด 61 (200 ล้าน)'!Print_Titles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lenovo_6</cp:lastModifiedBy>
  <cp:lastPrinted>2017-06-26T08:12:40Z</cp:lastPrinted>
  <dcterms:created xsi:type="dcterms:W3CDTF">2017-06-26T02:47:24Z</dcterms:created>
  <dcterms:modified xsi:type="dcterms:W3CDTF">2017-06-26T09:39:25Z</dcterms:modified>
</cp:coreProperties>
</file>