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6945" firstSheet="1" activeTab="1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1'!$A$1:$I$12</definedName>
    <definedName name="_xlnm.Print_Titles" localSheetId="1">'บัญชี 1'!$5:$5</definedName>
    <definedName name="_xlnm.Print_Titles" localSheetId="2">'บัญชี 2'!$4:$4</definedName>
    <definedName name="_xlnm.Print_Titles" localSheetId="3">'บัญชี 3'!$5:$5</definedName>
    <definedName name="_xlnm.Print_Titles" localSheetId="0">บัญชี1!$4:$4</definedName>
  </definedNames>
  <calcPr calcId="145621"/>
</workbook>
</file>

<file path=xl/calcChain.xml><?xml version="1.0" encoding="utf-8"?>
<calcChain xmlns="http://schemas.openxmlformats.org/spreadsheetml/2006/main">
  <c r="F5" i="3" l="1"/>
  <c r="D10" i="2" l="1"/>
  <c r="D9" i="3"/>
  <c r="D5" i="3"/>
  <c r="D7" i="2" l="1"/>
  <c r="F7" i="4" l="1"/>
  <c r="G7" i="4"/>
  <c r="D7" i="4"/>
  <c r="H9" i="3" l="1"/>
  <c r="F11" i="2" l="1"/>
  <c r="G11" i="2"/>
  <c r="D11" i="2"/>
  <c r="H5" i="3" l="1"/>
  <c r="G14" i="3" s="1"/>
  <c r="F7" i="3"/>
  <c r="F11" i="3" s="1"/>
  <c r="G7" i="3"/>
  <c r="G11" i="3" s="1"/>
  <c r="D7" i="3"/>
  <c r="H7" i="2" l="1"/>
  <c r="F8" i="2" l="1"/>
  <c r="F12" i="2" s="1"/>
  <c r="G8" i="2"/>
  <c r="G12" i="2" s="1"/>
  <c r="H6" i="2"/>
  <c r="D8" i="2" l="1"/>
  <c r="D12" i="2" s="1"/>
  <c r="H21" i="2" l="1"/>
  <c r="H15" i="2"/>
  <c r="G14" i="1"/>
  <c r="D10" i="3" l="1"/>
  <c r="D11" i="3" s="1"/>
  <c r="H8" i="2" l="1"/>
  <c r="H6" i="4" l="1"/>
  <c r="H7" i="4" s="1"/>
  <c r="H10" i="3"/>
  <c r="H6" i="3"/>
  <c r="H7" i="3" l="1"/>
  <c r="H11" i="3" s="1"/>
  <c r="G15" i="3"/>
  <c r="G16" i="3" s="1"/>
  <c r="H10" i="2" l="1"/>
  <c r="H16" i="2" s="1"/>
  <c r="H11" i="2" l="1"/>
  <c r="H12" i="2" s="1"/>
  <c r="H17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<sst xmlns="http://schemas.openxmlformats.org/spreadsheetml/2006/main" count="127" uniqueCount="84">
  <si>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</si>
  <si>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</si>
  <si>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</si>
  <si>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</si>
  <si>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</si>
  <si>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</si>
  <si>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</si>
  <si>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</si>
  <si>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</si>
  <si>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</si>
  <si>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</si>
  <si>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</si>
  <si>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</si>
  <si>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</si>
  <si>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</si>
  <si>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</si>
  <si>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</si>
  <si>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</si>
  <si>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</si>
  <si>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</si>
  <si>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</si>
  <si>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</si>
  <si>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</si>
  <si>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</si>
  <si>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</si>
  <si>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</si>
  <si>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</si>
  <si>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</si>
  <si>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</si>
  <si>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</si>
  <si>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</si>
  <si>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</si>
  <si>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</si>
  <si>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</si>
  <si>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</si>
  <si>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</si>
  <si>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</si>
  <si>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</si>
  <si>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</si>
  <si>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สนง.เกษตรและสหกรณ์จังหวัด</t>
  </si>
  <si>
    <t>สนง.พัฒนาชุมชนจังหวัด</t>
  </si>
  <si>
    <t>โครงการชลประทานอ่างทอง</t>
  </si>
  <si>
    <t>โครงการปรับแผนการปฏิบัติงานและแผนการใช้จ่ายงบประมาณ</t>
  </si>
  <si>
    <t>อำเภอสามโก้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</si>
  <si>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</si>
  <si>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</si>
  <si>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เริ่ม 20 ก.พ.61 สิ้นสุด 17 ต.ค.61</t>
  </si>
  <si>
    <t>โครงการแก้มลิงคลองบ้านใหม่</t>
  </si>
  <si>
    <t>โครงการงบภาค ประจำปีงบประมาณ พ.ศ. 2561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</si>
  <si>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</si>
  <si>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</si>
  <si>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</si>
  <si>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</si>
  <si>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</si>
  <si>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</si>
  <si>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</si>
  <si>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</si>
  <si>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</si>
  <si>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</si>
  <si>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</si>
  <si>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</si>
  <si>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</si>
  <si>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1.1พัฒนาผลิตภัณฑ์ของฝากของที่ระลึกกลุ่มจังหวัด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</si>
  <si>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</si>
  <si>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</si>
  <si>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</si>
  <si>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</si>
  <si>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 xml:space="preserve">5 เม.ย.61 ถึง 
30 พ.ย.61
</t>
  </si>
  <si>
    <t>เริ่ม 11 ก.ค.61 สิ้นสุด 7 พ.ย.61</t>
  </si>
  <si>
    <t>เริ่ม 24 ก.ย.61 สิ้นสุด 
23 ธ.ค.61</t>
  </si>
  <si>
    <t>1.1 รถรางชมวิวระบบเชื้อเพลิงเบนซิน ขนาดไม่น้อยกว่า 23 ที่นั่ง</t>
  </si>
  <si>
    <t>1.1ก่อสร้างถนนคอนกรีตเสริมเหล็กหมู่ที่ 6 
ตำบลสามโก้ เชื่อมต่อหมู่ที่ 3 ตำบลมงคลธรรมนิมิต อำเภอสามโก้ จังหวัดอ่างทอง</t>
  </si>
  <si>
    <t>2.1ปรับปรุงภูมิทัศน์และสิ่งอำนวย
ความสะดวกแก่นักท่องเที่ยว
ณ วัดขุนอินทประมูล</t>
  </si>
  <si>
    <t xml:space="preserve">1.1ปรับปรุงภูมิทัศน์และสิ่งอำนวย
ความสะดวก ณ วัดขุนอินทประมูล
- ก่อสร้างถนน คสล. พร้อมไฟฟ้าส่องสว่าง   </t>
  </si>
  <si>
    <t>2.1 ขยายผลการพัฒนาหมู่บ้านเศรษฐกิจพอเพียง</t>
  </si>
  <si>
    <t>ข้อมูล ณ วันที่ 21 ธันวาคม 2561</t>
  </si>
  <si>
    <t xml:space="preserve"> - ส่งมอบแล้ว อยู่ระหว่างส่งเบิก</t>
  </si>
  <si>
    <t xml:space="preserve"> - ค่าสรุปผลการดำเนินงาน 251,000 บาท
- มีค่าปรับ
- เสร็จแล้วอยู่ในช่วงแก้ไขเอกสารการตรวจรับ
</t>
  </si>
  <si>
    <t xml:space="preserve"> - ส่งงาน 21 ธ.ค.61 อยู่ระหว่างทำเอกสารส่งเบิก
</t>
  </si>
  <si>
    <t xml:space="preserve"> - ผลงาน 50%
 - ค่าปรับ 3 แสนบาทเศษ
</t>
  </si>
  <si>
    <t xml:space="preserve"> - ค่าพัฒนาผลิตภัณฑ์ 10 ผลิตภัณฑ์ 500,000 บาท, ค่าจ้างสร้างสื่อการเรียนรู้ 450,000 บาท 
 - มีค่าปรับ
 - เสร็จแล้ว อยู่ระหว่างแก้ไขเอกสาร
</t>
  </si>
  <si>
    <t xml:space="preserve"> - ผลงาน 40%
 - เบิกค่าก่อสร้างถนนคอนกรีตเสริมเหล็กแล้ว 
เหลือทำรางน้ำกับเสาไฟฟ้า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</si>
  <si>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21 ธันวาคม 2561
</t>
  </si>
  <si>
    <t xml:space="preserve"> - ผลงาน 60%
เหลือทำไซฟอนฟ่อนกับงานยูเชฟ
- อยู่ในช่วงหยุดทำงานเนื่องจากรอเกษตรกรเก็บเกี่ยวผลผลิตเสร็จ คาดว่าเข้าทำงานต้นเดือนมกราคม 2562
- จะขยายสัญญาออกไป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</si>
</sst>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41" fontId="10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" fontId="12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3" fontId="5" fillId="0" borderId="1" xfId="1" applyFont="1" applyBorder="1" applyAlignment="1">
      <alignment vertical="top" wrapText="1"/>
    </xf>
    <xf numFmtId="43" fontId="12" fillId="0" borderId="0" xfId="0" applyNumberFormat="1" applyFont="1"/>
    <xf numFmtId="0" fontId="12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9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70" t="s">
        <v>36</v>
      </c>
      <c r="B2" s="70"/>
      <c r="C2" s="70"/>
      <c r="D2" s="70"/>
      <c r="E2" s="70"/>
      <c r="F2" s="70"/>
      <c r="G2" s="70"/>
      <c r="H2" s="70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72">
        <v>1</v>
      </c>
      <c r="B5" s="71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51</v>
      </c>
    </row>
    <row r="6" spans="1:8" ht="84" x14ac:dyDescent="0.2">
      <c r="A6" s="72"/>
      <c r="B6" s="71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52</v>
      </c>
    </row>
    <row r="7" spans="1:8" ht="68.25" customHeight="1" x14ac:dyDescent="0.2">
      <c r="A7" s="72"/>
      <c r="B7" s="71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52</v>
      </c>
    </row>
    <row r="8" spans="1:8" ht="68.25" customHeight="1" x14ac:dyDescent="0.2">
      <c r="A8" s="72"/>
      <c r="B8" s="71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53</v>
      </c>
    </row>
    <row r="9" spans="1:8" ht="23.25" customHeight="1" x14ac:dyDescent="0.2">
      <c r="A9" s="72"/>
      <c r="B9" s="71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72"/>
      <c r="B10" s="71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72"/>
      <c r="B11" s="71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55</v>
      </c>
    </row>
    <row r="12" spans="1:8" ht="63" x14ac:dyDescent="0.2">
      <c r="A12" s="73"/>
      <c r="B12" s="73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56</v>
      </c>
    </row>
    <row r="13" spans="1:8" ht="66.75" customHeight="1" x14ac:dyDescent="0.2">
      <c r="A13" s="69"/>
      <c r="B13" s="69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42">
        <v>2</v>
      </c>
      <c r="B14" s="43" t="s">
        <v>17</v>
      </c>
      <c r="C14" s="43" t="s">
        <v>34</v>
      </c>
      <c r="D14" s="44">
        <v>47840000</v>
      </c>
      <c r="E14" s="40" t="s">
        <v>18</v>
      </c>
      <c r="F14" s="45">
        <v>32420211.199999999</v>
      </c>
      <c r="G14" s="45">
        <f>D14-F14</f>
        <v>15419788.800000001</v>
      </c>
      <c r="H14" s="43" t="s">
        <v>60</v>
      </c>
    </row>
    <row r="15" spans="1:8" ht="63" x14ac:dyDescent="0.2">
      <c r="A15" s="68">
        <v>3</v>
      </c>
      <c r="B15" s="66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54</v>
      </c>
    </row>
    <row r="16" spans="1:8" ht="63" x14ac:dyDescent="0.2">
      <c r="A16" s="69"/>
      <c r="B16" s="67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57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58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59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zoomScaleNormal="100" zoomScaleSheetLayoutView="90" zoomScalePageLayoutView="70" workbookViewId="0">
      <selection activeCell="I8" sqref="I8"/>
    </sheetView>
  </sheetViews>
  <sheetFormatPr defaultRowHeight="21" x14ac:dyDescent="0.35"/>
  <cols>
    <col min="1" max="1" width="4.75" style="28" customWidth="1"/>
    <col min="2" max="2" width="14.875" style="28" customWidth="1"/>
    <col min="3" max="3" width="36" style="28" customWidth="1"/>
    <col min="4" max="4" width="14.125" style="28" customWidth="1"/>
    <col min="5" max="5" width="12.375" style="28" customWidth="1"/>
    <col min="6" max="6" width="13.75" style="28" bestFit="1" customWidth="1"/>
    <col min="7" max="7" width="7.625" style="28" customWidth="1"/>
    <col min="8" max="8" width="12.5" style="28" customWidth="1"/>
    <col min="9" max="9" width="40.625" style="28" customWidth="1"/>
    <col min="10" max="10" width="9" style="28"/>
    <col min="11" max="11" width="9.625" style="28" bestFit="1" customWidth="1"/>
    <col min="12" max="16384" width="9" style="28"/>
  </cols>
  <sheetData>
    <row r="2" spans="1:9" ht="26.25" customHeight="1" x14ac:dyDescent="0.35">
      <c r="A2" s="74" t="s">
        <v>49</v>
      </c>
      <c r="B2" s="74"/>
      <c r="C2" s="74"/>
      <c r="D2" s="74"/>
      <c r="E2" s="74"/>
      <c r="F2" s="74"/>
      <c r="G2" s="74"/>
      <c r="H2" s="74"/>
      <c r="I2" s="74"/>
    </row>
    <row r="3" spans="1:9" x14ac:dyDescent="0.35">
      <c r="A3" s="75" t="s">
        <v>66</v>
      </c>
      <c r="B3" s="75"/>
      <c r="C3" s="75"/>
      <c r="D3" s="75"/>
      <c r="E3" s="75"/>
      <c r="F3" s="75"/>
      <c r="G3" s="75"/>
      <c r="H3" s="75"/>
      <c r="I3" s="75"/>
    </row>
    <row r="4" spans="1:9" x14ac:dyDescent="0.35">
      <c r="A4" s="76" t="s">
        <v>75</v>
      </c>
      <c r="B4" s="76"/>
      <c r="C4" s="76"/>
      <c r="D4" s="76"/>
      <c r="E4" s="76"/>
      <c r="F4" s="76"/>
      <c r="G4" s="76"/>
      <c r="H4" s="76"/>
      <c r="I4" s="76"/>
    </row>
    <row r="5" spans="1:9" ht="63.75" customHeight="1" x14ac:dyDescent="0.35">
      <c r="A5" s="2" t="s">
        <v>0</v>
      </c>
      <c r="B5" s="2" t="s">
        <v>6</v>
      </c>
      <c r="C5" s="2" t="s">
        <v>1</v>
      </c>
      <c r="D5" s="2" t="s">
        <v>65</v>
      </c>
      <c r="E5" s="2" t="s">
        <v>3</v>
      </c>
      <c r="F5" s="2" t="s">
        <v>4</v>
      </c>
      <c r="G5" s="2" t="s">
        <v>64</v>
      </c>
      <c r="H5" s="2" t="s">
        <v>5</v>
      </c>
      <c r="I5" s="3" t="s">
        <v>61</v>
      </c>
    </row>
    <row r="6" spans="1:9" ht="73.5" customHeight="1" x14ac:dyDescent="0.35">
      <c r="A6" s="59">
        <v>1</v>
      </c>
      <c r="B6" s="63" t="s">
        <v>39</v>
      </c>
      <c r="C6" s="47" t="s">
        <v>70</v>
      </c>
      <c r="D6" s="27">
        <v>1880000</v>
      </c>
      <c r="E6" s="11" t="s">
        <v>63</v>
      </c>
      <c r="F6" s="27">
        <v>0</v>
      </c>
      <c r="G6" s="27"/>
      <c r="H6" s="24">
        <f t="shared" ref="H6" si="0">D6-F6-G6</f>
        <v>1880000</v>
      </c>
      <c r="I6" s="23" t="s">
        <v>76</v>
      </c>
    </row>
    <row r="7" spans="1:9" ht="72" customHeight="1" x14ac:dyDescent="0.35">
      <c r="A7" s="64">
        <v>2</v>
      </c>
      <c r="B7" s="65" t="s">
        <v>40</v>
      </c>
      <c r="C7" s="23" t="s">
        <v>74</v>
      </c>
      <c r="D7" s="17">
        <f>13750000-50000-255360-35000-358250</f>
        <v>13051390</v>
      </c>
      <c r="E7" s="21" t="s">
        <v>27</v>
      </c>
      <c r="F7" s="27">
        <v>12800390</v>
      </c>
      <c r="G7" s="27">
        <v>0</v>
      </c>
      <c r="H7" s="24">
        <f t="shared" ref="H7" si="1">D7-F7-G7</f>
        <v>251000</v>
      </c>
      <c r="I7" s="23" t="s">
        <v>77</v>
      </c>
    </row>
    <row r="8" spans="1:9" s="29" customFormat="1" ht="22.5" customHeight="1" x14ac:dyDescent="0.35">
      <c r="A8" s="50"/>
      <c r="B8" s="32"/>
      <c r="C8" s="33" t="s">
        <v>29</v>
      </c>
      <c r="D8" s="36">
        <f>SUM(D6:D7)</f>
        <v>14931390</v>
      </c>
      <c r="E8" s="36"/>
      <c r="F8" s="36">
        <f>SUM(F6:F7)</f>
        <v>12800390</v>
      </c>
      <c r="G8" s="36">
        <f>SUM(G6:G7)</f>
        <v>0</v>
      </c>
      <c r="H8" s="36">
        <f>SUM(H6:H7)</f>
        <v>2131000</v>
      </c>
      <c r="I8" s="50"/>
    </row>
    <row r="9" spans="1:9" ht="24.75" customHeight="1" x14ac:dyDescent="0.35">
      <c r="A9" s="77" t="s">
        <v>42</v>
      </c>
      <c r="B9" s="77"/>
      <c r="C9" s="77"/>
      <c r="D9" s="77"/>
      <c r="E9" s="77"/>
      <c r="F9" s="77"/>
      <c r="G9" s="77"/>
      <c r="H9" s="77"/>
      <c r="I9" s="77"/>
    </row>
    <row r="10" spans="1:9" ht="63" x14ac:dyDescent="0.35">
      <c r="A10" s="49">
        <v>1</v>
      </c>
      <c r="B10" s="48" t="s">
        <v>43</v>
      </c>
      <c r="C10" s="23" t="s">
        <v>71</v>
      </c>
      <c r="D10" s="17">
        <f>5023200-215200</f>
        <v>4808000</v>
      </c>
      <c r="E10" s="58" t="s">
        <v>69</v>
      </c>
      <c r="F10" s="25">
        <v>0</v>
      </c>
      <c r="G10" s="25"/>
      <c r="H10" s="26">
        <f>D10-F10</f>
        <v>4808000</v>
      </c>
      <c r="I10" s="23" t="s">
        <v>78</v>
      </c>
    </row>
    <row r="11" spans="1:9" s="29" customFormat="1" x14ac:dyDescent="0.35">
      <c r="A11" s="31"/>
      <c r="B11" s="32"/>
      <c r="C11" s="33" t="s">
        <v>29</v>
      </c>
      <c r="D11" s="34">
        <f>D10</f>
        <v>4808000</v>
      </c>
      <c r="E11" s="34"/>
      <c r="F11" s="34">
        <f t="shared" ref="F11:H11" si="2">F10</f>
        <v>0</v>
      </c>
      <c r="G11" s="34">
        <f t="shared" si="2"/>
        <v>0</v>
      </c>
      <c r="H11" s="34">
        <f t="shared" si="2"/>
        <v>4808000</v>
      </c>
      <c r="I11" s="31"/>
    </row>
    <row r="12" spans="1:9" s="29" customFormat="1" x14ac:dyDescent="0.35">
      <c r="A12" s="14"/>
      <c r="B12" s="14"/>
      <c r="C12" s="14" t="s">
        <v>50</v>
      </c>
      <c r="D12" s="15">
        <f>D8+D11</f>
        <v>19739390</v>
      </c>
      <c r="E12" s="15"/>
      <c r="F12" s="15">
        <f t="shared" ref="F12:H12" si="3">F8+F11</f>
        <v>12800390</v>
      </c>
      <c r="G12" s="15">
        <f t="shared" si="3"/>
        <v>0</v>
      </c>
      <c r="H12" s="15">
        <f t="shared" si="3"/>
        <v>6939000</v>
      </c>
      <c r="I12" s="14"/>
    </row>
    <row r="14" spans="1:9" x14ac:dyDescent="0.35">
      <c r="F14" s="30"/>
      <c r="G14" s="30"/>
    </row>
    <row r="15" spans="1:9" x14ac:dyDescent="0.35">
      <c r="F15" s="30"/>
      <c r="G15" s="30"/>
      <c r="H15" s="61" t="e">
        <f>#REF!+#REF!+#REF!+#REF!+#REF!+H7+#REF!+#REF!+#REF!+#REF!+#REF!+#REF!+#REF!</f>
        <v>#REF!</v>
      </c>
      <c r="I15" s="62">
        <v>24</v>
      </c>
    </row>
    <row r="16" spans="1:9" x14ac:dyDescent="0.35">
      <c r="E16" s="30"/>
      <c r="F16" s="30"/>
      <c r="G16" s="30"/>
      <c r="H16" s="61" t="e">
        <f>H6+#REF!+#REF!+H10</f>
        <v>#REF!</v>
      </c>
      <c r="I16" s="62">
        <v>6</v>
      </c>
    </row>
    <row r="17" spans="8:8" x14ac:dyDescent="0.35">
      <c r="H17" s="61" t="e">
        <f>H15+H16</f>
        <v>#REF!</v>
      </c>
    </row>
    <row r="18" spans="8:8" x14ac:dyDescent="0.35">
      <c r="H18" s="62"/>
    </row>
    <row r="19" spans="8:8" x14ac:dyDescent="0.35">
      <c r="H19" s="62"/>
    </row>
    <row r="20" spans="8:8" x14ac:dyDescent="0.35">
      <c r="H20" s="61"/>
    </row>
    <row r="21" spans="8:8" x14ac:dyDescent="0.35">
      <c r="H21" s="61" t="e">
        <f>#REF!+#REF!+#REF!+#REF!+#REF!+#REF!+#REF!+#REF!+#REF!+#REF!+#REF!</f>
        <v>#REF!</v>
      </c>
    </row>
  </sheetData>
  <mergeCells count="4">
    <mergeCell ref="A2:I2"/>
    <mergeCell ref="A3:I3"/>
    <mergeCell ref="A4:I4"/>
    <mergeCell ref="A9:I9"/>
  </mergeCells>
  <pageMargins left="0.39370078740157499" right="0.196850393700787" top="0.18" bottom="0.196850393700787" header="0.196850393700787" footer="0.196850393700787"/>
  <pageSetup paperSize="9" scale="83" orientation="landscape" verticalDpi="0" r:id="rId1"/>
  <headerFooter>
    <oddHeader xml:space="preserve">&amp;C&amp;"TH SarabunPSK,ธรรมดา"หน้า 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90" workbookViewId="0">
      <selection activeCell="G5" sqref="G5"/>
    </sheetView>
  </sheetViews>
  <sheetFormatPr defaultRowHeight="21" x14ac:dyDescent="0.35"/>
  <cols>
    <col min="1" max="1" width="4.75" style="28" customWidth="1"/>
    <col min="2" max="2" width="15.125" style="28" customWidth="1"/>
    <col min="3" max="3" width="30" style="28" customWidth="1"/>
    <col min="4" max="4" width="13.75" style="28" customWidth="1"/>
    <col min="5" max="5" width="11.875" style="28" customWidth="1"/>
    <col min="6" max="6" width="13.25" style="28" customWidth="1"/>
    <col min="7" max="7" width="12" style="28" bestFit="1" customWidth="1"/>
    <col min="8" max="8" width="14.5" style="28" customWidth="1"/>
    <col min="9" max="9" width="38.375" style="28" customWidth="1"/>
    <col min="10" max="16384" width="9" style="28"/>
  </cols>
  <sheetData>
    <row r="1" spans="1:9" x14ac:dyDescent="0.35">
      <c r="A1" s="74" t="s">
        <v>44</v>
      </c>
      <c r="B1" s="74"/>
      <c r="C1" s="74"/>
      <c r="D1" s="74"/>
      <c r="E1" s="74"/>
      <c r="F1" s="74"/>
      <c r="G1" s="74"/>
      <c r="H1" s="74"/>
      <c r="I1" s="74"/>
    </row>
    <row r="2" spans="1:9" s="55" customFormat="1" ht="26.25" customHeight="1" x14ac:dyDescent="0.35">
      <c r="A2" s="75" t="s">
        <v>66</v>
      </c>
      <c r="B2" s="75"/>
      <c r="C2" s="75"/>
      <c r="D2" s="75"/>
      <c r="E2" s="75"/>
      <c r="F2" s="75"/>
      <c r="G2" s="75"/>
      <c r="H2" s="75"/>
      <c r="I2" s="75"/>
    </row>
    <row r="3" spans="1:9" s="55" customFormat="1" ht="16.5" customHeight="1" x14ac:dyDescent="0.35">
      <c r="A3" s="78" t="s">
        <v>75</v>
      </c>
      <c r="B3" s="78"/>
      <c r="C3" s="78"/>
      <c r="D3" s="78"/>
      <c r="E3" s="78"/>
      <c r="F3" s="78"/>
      <c r="G3" s="78"/>
      <c r="H3" s="78"/>
      <c r="I3" s="78"/>
    </row>
    <row r="4" spans="1:9" ht="47.25" customHeight="1" x14ac:dyDescent="0.35">
      <c r="A4" s="53" t="s">
        <v>0</v>
      </c>
      <c r="B4" s="53" t="s">
        <v>6</v>
      </c>
      <c r="C4" s="53" t="s">
        <v>1</v>
      </c>
      <c r="D4" s="53" t="s">
        <v>2</v>
      </c>
      <c r="E4" s="53" t="s">
        <v>3</v>
      </c>
      <c r="F4" s="53" t="s">
        <v>4</v>
      </c>
      <c r="G4" s="53" t="s">
        <v>64</v>
      </c>
      <c r="H4" s="53" t="s">
        <v>5</v>
      </c>
      <c r="I4" s="54" t="s">
        <v>61</v>
      </c>
    </row>
    <row r="5" spans="1:9" ht="96" customHeight="1" x14ac:dyDescent="0.35">
      <c r="A5" s="41">
        <v>1</v>
      </c>
      <c r="B5" s="56" t="s">
        <v>40</v>
      </c>
      <c r="C5" s="23" t="s">
        <v>62</v>
      </c>
      <c r="D5" s="7">
        <f>2000000-540400</f>
        <v>1459600</v>
      </c>
      <c r="E5" s="38" t="s">
        <v>27</v>
      </c>
      <c r="F5" s="27">
        <f>9600+500000</f>
        <v>509600</v>
      </c>
      <c r="G5" s="27">
        <v>0</v>
      </c>
      <c r="H5" s="24">
        <f>D5-F5-G5</f>
        <v>950000</v>
      </c>
      <c r="I5" s="23" t="s">
        <v>80</v>
      </c>
    </row>
    <row r="6" spans="1:9" ht="73.5" customHeight="1" x14ac:dyDescent="0.35">
      <c r="A6" s="4">
        <v>2</v>
      </c>
      <c r="B6" s="57" t="s">
        <v>45</v>
      </c>
      <c r="C6" s="23" t="s">
        <v>72</v>
      </c>
      <c r="D6" s="17">
        <v>5836380</v>
      </c>
      <c r="E6" s="38" t="s">
        <v>46</v>
      </c>
      <c r="F6" s="27">
        <v>1167276</v>
      </c>
      <c r="G6" s="27"/>
      <c r="H6" s="24">
        <f>D6-F6</f>
        <v>4669104</v>
      </c>
      <c r="I6" s="23" t="s">
        <v>79</v>
      </c>
    </row>
    <row r="7" spans="1:9" s="29" customFormat="1" ht="21" customHeight="1" x14ac:dyDescent="0.35">
      <c r="A7" s="14"/>
      <c r="B7" s="37"/>
      <c r="C7" s="33" t="s">
        <v>29</v>
      </c>
      <c r="D7" s="39">
        <f>D5+D6</f>
        <v>7295980</v>
      </c>
      <c r="E7" s="39"/>
      <c r="F7" s="39">
        <f t="shared" ref="F7:H7" si="0">F5+F6</f>
        <v>1676876</v>
      </c>
      <c r="G7" s="39">
        <f t="shared" si="0"/>
        <v>0</v>
      </c>
      <c r="H7" s="39">
        <f t="shared" si="0"/>
        <v>5619104</v>
      </c>
      <c r="I7" s="31"/>
    </row>
    <row r="8" spans="1:9" ht="22.5" customHeight="1" x14ac:dyDescent="0.35">
      <c r="A8" s="77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75.75" customHeight="1" x14ac:dyDescent="0.35">
      <c r="A9" s="4">
        <v>1</v>
      </c>
      <c r="B9" s="57" t="s">
        <v>45</v>
      </c>
      <c r="C9" s="23" t="s">
        <v>73</v>
      </c>
      <c r="D9" s="7">
        <f>2083000-403000</f>
        <v>1680000</v>
      </c>
      <c r="E9" s="46" t="s">
        <v>68</v>
      </c>
      <c r="F9" s="27">
        <v>0</v>
      </c>
      <c r="G9" s="27">
        <v>0</v>
      </c>
      <c r="H9" s="24">
        <f>D9-G9</f>
        <v>1680000</v>
      </c>
      <c r="I9" s="23" t="s">
        <v>81</v>
      </c>
    </row>
    <row r="10" spans="1:9" s="29" customFormat="1" ht="24" customHeight="1" x14ac:dyDescent="0.35">
      <c r="A10" s="14"/>
      <c r="B10" s="37"/>
      <c r="C10" s="33" t="s">
        <v>29</v>
      </c>
      <c r="D10" s="36">
        <f>D9</f>
        <v>1680000</v>
      </c>
      <c r="E10" s="35"/>
      <c r="F10" s="27">
        <v>0</v>
      </c>
      <c r="G10" s="27">
        <v>0</v>
      </c>
      <c r="H10" s="36">
        <f t="shared" ref="H10" si="1">H9</f>
        <v>1680000</v>
      </c>
      <c r="I10" s="31"/>
    </row>
    <row r="11" spans="1:9" s="29" customFormat="1" x14ac:dyDescent="0.35">
      <c r="A11" s="14"/>
      <c r="B11" s="14"/>
      <c r="C11" s="14" t="s">
        <v>50</v>
      </c>
      <c r="D11" s="15">
        <f>D7+D10</f>
        <v>8975980</v>
      </c>
      <c r="E11" s="15"/>
      <c r="F11" s="15">
        <f t="shared" ref="F11:H11" si="2">F7+F10</f>
        <v>1676876</v>
      </c>
      <c r="G11" s="15">
        <f t="shared" si="2"/>
        <v>0</v>
      </c>
      <c r="H11" s="15">
        <f t="shared" si="2"/>
        <v>7299104</v>
      </c>
      <c r="I11" s="14"/>
    </row>
    <row r="13" spans="1:9" x14ac:dyDescent="0.35">
      <c r="D13" s="30"/>
    </row>
    <row r="14" spans="1:9" x14ac:dyDescent="0.35">
      <c r="F14" s="30"/>
      <c r="G14" s="52">
        <f>H5</f>
        <v>950000</v>
      </c>
    </row>
    <row r="15" spans="1:9" x14ac:dyDescent="0.35">
      <c r="F15" s="30"/>
      <c r="G15" s="52" t="e">
        <f>H6+H9+#REF!+#REF!</f>
        <v>#REF!</v>
      </c>
    </row>
    <row r="16" spans="1:9" x14ac:dyDescent="0.35">
      <c r="G16" s="52" t="e">
        <f>G14+G15</f>
        <v>#REF!</v>
      </c>
    </row>
  </sheetData>
  <mergeCells count="4">
    <mergeCell ref="A1:I1"/>
    <mergeCell ref="A8:I8"/>
    <mergeCell ref="A3:I3"/>
    <mergeCell ref="A2:I2"/>
  </mergeCells>
  <pageMargins left="0.43307086614173201" right="0.196850393700787" top="0.42" bottom="0.196850393700787" header="0.196850393700787" footer="0.196850393700787"/>
  <pageSetup paperSize="9" scale="83" orientation="landscape" verticalDpi="0" r:id="rId1"/>
  <headerFooter>
    <oddHeader>&amp;C&amp;"TH SarabunPSK,ธรรมดา"หน้า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WhiteSpace="0" zoomScaleNormal="100" zoomScaleSheetLayoutView="80" workbookViewId="0">
      <selection activeCell="A8" sqref="A8"/>
    </sheetView>
  </sheetViews>
  <sheetFormatPr defaultRowHeight="21" x14ac:dyDescent="0.35"/>
  <cols>
    <col min="1" max="1" width="4.75" style="28" customWidth="1"/>
    <col min="2" max="2" width="13" style="28" customWidth="1"/>
    <col min="3" max="3" width="23.25" style="28" customWidth="1"/>
    <col min="4" max="4" width="13.75" style="28" customWidth="1"/>
    <col min="5" max="5" width="11.875" style="28" customWidth="1"/>
    <col min="6" max="7" width="14.875" style="28" customWidth="1"/>
    <col min="8" max="8" width="14.625" style="28" customWidth="1"/>
    <col min="9" max="9" width="28.625" style="28" customWidth="1"/>
    <col min="10" max="10" width="9" style="28"/>
    <col min="11" max="11" width="12.25" style="28" bestFit="1" customWidth="1"/>
    <col min="12" max="16384" width="9" style="28"/>
  </cols>
  <sheetData>
    <row r="2" spans="1:9" x14ac:dyDescent="0.35">
      <c r="A2" s="74" t="s">
        <v>48</v>
      </c>
      <c r="B2" s="74"/>
      <c r="C2" s="74"/>
      <c r="D2" s="74"/>
      <c r="E2" s="74"/>
      <c r="F2" s="74"/>
      <c r="G2" s="74"/>
      <c r="H2" s="74"/>
      <c r="I2" s="74"/>
    </row>
    <row r="3" spans="1:9" ht="21" customHeight="1" x14ac:dyDescent="0.35">
      <c r="A3" s="75" t="s">
        <v>66</v>
      </c>
      <c r="B3" s="75"/>
      <c r="C3" s="75"/>
      <c r="D3" s="75"/>
      <c r="E3" s="75"/>
      <c r="F3" s="75"/>
      <c r="G3" s="75"/>
      <c r="H3" s="75"/>
      <c r="I3" s="75"/>
    </row>
    <row r="4" spans="1:9" x14ac:dyDescent="0.35">
      <c r="A4" s="79" t="s">
        <v>82</v>
      </c>
      <c r="B4" s="80"/>
      <c r="C4" s="80"/>
      <c r="D4" s="80"/>
      <c r="E4" s="80"/>
      <c r="F4" s="80"/>
      <c r="G4" s="80"/>
      <c r="H4" s="80"/>
      <c r="I4" s="80"/>
    </row>
    <row r="5" spans="1:9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64</v>
      </c>
      <c r="H5" s="2" t="s">
        <v>5</v>
      </c>
      <c r="I5" s="3" t="s">
        <v>61</v>
      </c>
    </row>
    <row r="6" spans="1:9" ht="150" customHeight="1" x14ac:dyDescent="0.35">
      <c r="A6" s="4">
        <v>1</v>
      </c>
      <c r="B6" s="57" t="s">
        <v>41</v>
      </c>
      <c r="C6" s="23" t="s">
        <v>47</v>
      </c>
      <c r="D6" s="7">
        <v>47300000</v>
      </c>
      <c r="E6" s="22" t="s">
        <v>67</v>
      </c>
      <c r="F6" s="27">
        <v>13651326.460000001</v>
      </c>
      <c r="G6" s="27">
        <v>0</v>
      </c>
      <c r="H6" s="24">
        <f>D6-F6</f>
        <v>33648673.539999999</v>
      </c>
      <c r="I6" s="23" t="s">
        <v>83</v>
      </c>
    </row>
    <row r="7" spans="1:9" s="29" customFormat="1" ht="27.75" customHeight="1" x14ac:dyDescent="0.35">
      <c r="A7" s="14"/>
      <c r="B7" s="37"/>
      <c r="C7" s="33" t="s">
        <v>29</v>
      </c>
      <c r="D7" s="36">
        <f>D6</f>
        <v>47300000</v>
      </c>
      <c r="E7" s="36"/>
      <c r="F7" s="36">
        <f t="shared" ref="F7:H7" si="0">F6</f>
        <v>13651326.460000001</v>
      </c>
      <c r="G7" s="60">
        <f t="shared" si="0"/>
        <v>0</v>
      </c>
      <c r="H7" s="36">
        <f t="shared" si="0"/>
        <v>33648673.539999999</v>
      </c>
      <c r="I7" s="51"/>
    </row>
    <row r="10" spans="1:9" x14ac:dyDescent="0.35">
      <c r="G10" s="30"/>
    </row>
    <row r="11" spans="1:9" x14ac:dyDescent="0.35">
      <c r="F11" s="30"/>
      <c r="G11" s="30"/>
    </row>
  </sheetData>
  <mergeCells count="3">
    <mergeCell ref="A2:I2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2018-12-21T04:57:23Z</cp:lastPrinted>
  <dcterms:created xsi:type="dcterms:W3CDTF">2018-06-01T04:32:51Z</dcterms:created>
  <dcterms:modified xsi:type="dcterms:W3CDTF">2018-12-24T06:50:49Z</dcterms:modified>
</cp:coreProperties>
</file>