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 activeTab="3"/>
  </bookViews>
  <sheets>
    <sheet name="1. เบิกจ่าย 16 รายการ" sheetId="2" r:id="rId1"/>
    <sheet name="2. ก่อหนี้ผูกพัน 23 รายการ" sheetId="1" r:id="rId2"/>
    <sheet name="3. ยังไม่ก่อหนี้ผูกพัน 9 รายการ" sheetId="3" r:id="rId3"/>
    <sheet name="4. งบดำเนินงาน" sheetId="4" r:id="rId4"/>
  </sheets>
  <definedNames>
    <definedName name="_xlnm._FilterDatabase" localSheetId="1" hidden="1">'2. ก่อหนี้ผูกพัน 23 รายการ'!$A$2:$L$26</definedName>
    <definedName name="_GoBack" localSheetId="1">'2. ก่อหนี้ผูกพัน 23 รายการ'!#REF!</definedName>
    <definedName name="_xlnm.Print_Area" localSheetId="0">'1. เบิกจ่าย 16 รายการ'!$A$1:$H$19</definedName>
    <definedName name="_xlnm.Print_Area" localSheetId="1">'2. ก่อหนี้ผูกพัน 23 รายการ'!$A$1:$L$26</definedName>
    <definedName name="_xlnm.Print_Titles" localSheetId="0">'1. เบิกจ่าย 16 รายการ'!$2:$3</definedName>
    <definedName name="_xlnm.Print_Titles" localSheetId="1">'2. ก่อหนี้ผูกพัน 23 รายการ'!$2:$3</definedName>
    <definedName name="_xlnm.Print_Titles" localSheetId="3">'4. งบดำเนินงาน'!$4:$5</definedName>
  </definedNames>
  <calcPr calcId="145621"/>
</workbook>
</file>

<file path=xl/calcChain.xml><?xml version="1.0" encoding="utf-8"?>
<calcChain xmlns="http://schemas.openxmlformats.org/spreadsheetml/2006/main">
  <c r="C43" i="4" l="1"/>
  <c r="G42" i="4"/>
  <c r="G41" i="4"/>
  <c r="G40" i="4"/>
  <c r="G39" i="4"/>
  <c r="H38" i="4"/>
  <c r="G38" i="4"/>
  <c r="F37" i="4"/>
  <c r="G37" i="4" s="1"/>
  <c r="G36" i="4"/>
  <c r="F35" i="4"/>
  <c r="G35" i="4" s="1"/>
  <c r="G34" i="4"/>
  <c r="H33" i="4"/>
  <c r="G33" i="4"/>
  <c r="H32" i="4"/>
  <c r="G32" i="4"/>
  <c r="G31" i="4"/>
  <c r="G30" i="4"/>
  <c r="F30" i="4"/>
  <c r="H30" i="4" s="1"/>
  <c r="F29" i="4"/>
  <c r="G29" i="4" s="1"/>
  <c r="F28" i="4"/>
  <c r="H28" i="4" s="1"/>
  <c r="F27" i="4"/>
  <c r="G27" i="4" s="1"/>
  <c r="F26" i="4"/>
  <c r="H26" i="4" s="1"/>
  <c r="F25" i="4"/>
  <c r="G25" i="4" s="1"/>
  <c r="F24" i="4"/>
  <c r="H24" i="4" s="1"/>
  <c r="F23" i="4"/>
  <c r="G23" i="4" s="1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F14" i="4"/>
  <c r="G14" i="4" s="1"/>
  <c r="H13" i="4"/>
  <c r="G13" i="4"/>
  <c r="H12" i="4"/>
  <c r="G12" i="4"/>
  <c r="F11" i="4"/>
  <c r="H11" i="4" s="1"/>
  <c r="G10" i="4"/>
  <c r="H8" i="4"/>
  <c r="G8" i="4"/>
  <c r="H7" i="4"/>
  <c r="G7" i="4"/>
  <c r="G6" i="4"/>
  <c r="I19" i="2"/>
  <c r="G26" i="4" l="1"/>
  <c r="G11" i="4"/>
  <c r="G24" i="4"/>
  <c r="G28" i="4"/>
  <c r="G43" i="4" s="1"/>
  <c r="H14" i="4"/>
  <c r="H23" i="4"/>
  <c r="H25" i="4"/>
  <c r="H27" i="4"/>
  <c r="H29" i="4"/>
  <c r="H35" i="4"/>
  <c r="H37" i="4"/>
  <c r="F43" i="4"/>
  <c r="H43" i="4" s="1"/>
</calcChain>
</file>

<file path=xl/sharedStrings.xml><?xml version="1.0" encoding="utf-8"?>
<sst xmlns="http://schemas.openxmlformats.org/spreadsheetml/2006/main" count="373" uniqueCount="268">
  <si>
    <t xml:space="preserve">     2. รายการที่ก่อหนี้ผูกพันแล้ว จำนวน 23 รายการ</t>
  </si>
  <si>
    <t>ที่</t>
  </si>
  <si>
    <t>รายการ</t>
  </si>
  <si>
    <t>สัญญา 
เริ่มต้น/สิ้นสุด</t>
  </si>
  <si>
    <t>ผลการเบิกจ่าย</t>
  </si>
  <si>
    <t>หน่วย
ดำเนินการ</t>
  </si>
  <si>
    <t>ร้อยละ</t>
  </si>
  <si>
    <t>เริ่ม 16 ม.ค. 62
ถึง 15 เม.ย. 62</t>
  </si>
  <si>
    <t>อ.เมืองอ่างทอง</t>
  </si>
  <si>
    <t>เริ่ม 5 ม.ค. 62
ถึง 3 มิ.ย. 62</t>
  </si>
  <si>
    <t xml:space="preserve">อ.วิเศษชัยชาญ </t>
  </si>
  <si>
    <t>เริ่ม 25 ม.ค. 62
ถึง 24 พ.ค. 62</t>
  </si>
  <si>
    <t>เริ่ม 28 พ.ย.61 
ถึง 27 เม.ย.62</t>
  </si>
  <si>
    <t>อ.วิเศษชัยชาญ</t>
  </si>
  <si>
    <t>เริ่ม 5 ม.ค. 62
ถึง 2 มิ.ย. 62</t>
  </si>
  <si>
    <t>เริ่ม 14 ม.ค. 62
ถึง 10 พ.ย. 62</t>
  </si>
  <si>
    <t>อ.โพธิ์ทอง</t>
  </si>
  <si>
    <t>อ.ป่าโมก</t>
  </si>
  <si>
    <t>เริ่ม 8 ก.พ. 62
ถึง 24 มี.ค. 62</t>
  </si>
  <si>
    <t>เริ่ม 25 ม.ค. 62
ถึง 10 มี.ค. 62</t>
  </si>
  <si>
    <t>อ.ไชโย</t>
  </si>
  <si>
    <t>เริ่ม 16 ม.ค. 62
ถึง 16 มี.ค. 62</t>
  </si>
  <si>
    <t>เริ่ม 15 พ.ย. 61
ถึง 12 ก.พ. 62</t>
  </si>
  <si>
    <t>อ.แสวงหา</t>
  </si>
  <si>
    <t>อ.สามโก้</t>
  </si>
  <si>
    <t>แขวงทางหลวง
อ่างทอง</t>
  </si>
  <si>
    <t>เริ่ม 24 พ.ย.61 
ถึง 26 เม.ย.62</t>
  </si>
  <si>
    <t>เริ่ม 21 พ.ย.61 
ถึง 25 เม.ย.62</t>
  </si>
  <si>
    <t>เริ่ม 1 ธ.ค.61 
ถึง 26 ก.ย.62</t>
  </si>
  <si>
    <t>เริ่ม 15 ม.ค. 62
ถึง 14 มิ.ย. 62</t>
  </si>
  <si>
    <t>เริ่ม 27 พ.ย.61 
ถึง 25 ม.ค.61</t>
  </si>
  <si>
    <t>เริ่ม 11 ม.ค. 62
ถึง 11 เม.ย. 62</t>
  </si>
  <si>
    <t>เริ่ม 30 ม.ค. 62
ถึง 29 พ.ค. 62</t>
  </si>
  <si>
    <t>เริ่ม 8 ม.ค. 62
ถึง 9 มี.ค. 62</t>
  </si>
  <si>
    <t>เริ่ม 12 ม.ค. 62
ถึง 12 มี.ค. 62</t>
  </si>
  <si>
    <t>เริ่ม 7 ม.ค. 62
ถึง 7 มี.ค. 62</t>
  </si>
  <si>
    <t>เริ่ม1 พ.ย.61 
ถึง 1 ธ.ค.61</t>
  </si>
  <si>
    <t>เริ่ม 7 ม.ค. 62
ถึง 8 มี.ค. 62</t>
  </si>
  <si>
    <t>เริ่ม 25 ก.พ.62
ถึง 25 พ.ค.62</t>
  </si>
  <si>
    <t>เริ่ม 25 ก.พ.62
ถึง 24 มิ.ย.62</t>
  </si>
  <si>
    <t>ก่อสร้างผิวทางพาราแอสฟัลต์คอนกรีต (สีบัวทอง)</t>
  </si>
  <si>
    <t>ก่อสร้างบันไดท่าน้ำ  (หนองระหารจีน)</t>
  </si>
  <si>
    <t>ปรับปรุงโรงเรือนผลิตต้นอ่อน  (หนองระหารจีน)</t>
  </si>
  <si>
    <t>ก่อสร้างศาลาริมน้ำ  (หนองระหารจีน)</t>
  </si>
  <si>
    <r>
      <t>แผนการเบิกจ่าย
ไตรมาส 2</t>
    </r>
    <r>
      <rPr>
        <b/>
        <sz val="14"/>
        <color rgb="FFFF0000"/>
        <rFont val="TH SarabunPSK"/>
        <family val="2"/>
      </rPr>
      <t xml:space="preserve"> (มี.ค. 62)</t>
    </r>
  </si>
  <si>
    <t>งบประมาณ
ที่ได้รับอนุมัติ
(บาท)</t>
  </si>
  <si>
    <t>สนง.โยธาธิการ
และผังเมือง
จังหวัด</t>
  </si>
  <si>
    <t>โครงการ
ชลประทาน</t>
  </si>
  <si>
    <t>วงเงิน
ในสัญญาจ้าง
(บาท)</t>
  </si>
  <si>
    <t>ก่อสร้างสะพานคอนกรีตเสริมเหล็ก หมู่ที่ 8 
ตำบลศาลเจ้าโรงทอง อำเภอวิเศษชัยชาญ
จังหวัดอ่างทอง</t>
  </si>
  <si>
    <t>ก่อสร้างถนนคอนกรีตเสริมเหล็กพร้อมรางระบายน้ำ
คอนกรีตเสริมเหล็ก บริเวณที่ว่าการอำเภอโพธิ์ทอง 
อำเภอโพธิ์ทอง จังหวัดอ่างทอง</t>
  </si>
  <si>
    <t xml:space="preserve">ปรับปรุงถนน หมู่ที่ 1 ทางเข้าวัดทุ่ง เชื่อมต่อ ทล.309 
โดยปูยางแอสฟัลท์ติกคอนกรีต ตำบลบางเสด็จ 
อำเภอป่าโมก จังหวัดอ่างทอง </t>
  </si>
  <si>
    <t xml:space="preserve">ปรับปรุงถนน คสล. โดยลาดยางแอสฟัลท์ติก หมู่ที่ 5 
บริเวณถนนไปทางศาลเจ้าแม่สายบัว ตำบลโรงช้าง
อำเภอป่าโมก จังหวัดอ่างทอง </t>
  </si>
  <si>
    <t>ก่อสร้างระบบประปาหมู่บ้านแบบบาดาล
ขนาดใหญ่ หมู่ 6 ตำบลเทวราช อำเภอไชโย
จังหวัดอ่างทอง</t>
  </si>
  <si>
    <t>เริ่ม 18 ต.ค. 61
ถึง 16 เม.ย. 62</t>
  </si>
  <si>
    <t>ซ่อมสร้างถนนผิวจราจรแอสฟัลท์ติกคอนกรีต
หน้าวัดชัยสิทธาราม - สายเอเชีย หมู่ที่ 2-5 
ตำบลชัยฤทธิ์ อำเภอไชโย จังหวัดอ่างทอง</t>
  </si>
  <si>
    <t>ขุดลอกคลองบ้านลาดตาล ตำบลสาวรองไห้ 
อำเภอวิเศษชัยชาญ จังหวัดอ่างทอง</t>
  </si>
  <si>
    <t>ขุดลอกหนองคชบาล พร้อมเสริมคันดิน  
ต.ชัยฤทธิ์ อ.ไชโย 
จ.อ่างทอง</t>
  </si>
  <si>
    <t>ก่อสร้างผิวทางพาราแอสฟัลต์คอนกรีต  
(หนองระหารจีน)</t>
  </si>
  <si>
    <t>ขุดลอกหนองสามง่ามเหนือ พร้อมเสริมคันดิน 
ต.ราชสถิตย์ อ.ไชโย จ.อ่างทอง</t>
  </si>
  <si>
    <t>ขุดลอกหนองสามง่ามใต้ พร้อมเสริมคันดิน 
ต.เทวราช อ.ไชโย จ.อ่างทอง</t>
  </si>
  <si>
    <t>ก่อสร้างโรงกรองน้ำดื่ม RO พร้อมวัสดุอุปกรณ์
(สีบัวทอง)</t>
  </si>
  <si>
    <t xml:space="preserve">ก่อสร้างระบบกระจายน้ำชนิดคูส่งน้ำดาดคอนกรีต
เพื่อช่วยเหลือพื้นที่เกษตรกรรม หมู่ที่ 2 
ตำบลรำมะสัก อำเภอโพธิ์ทอง จังหวัดอ่างทอง </t>
  </si>
  <si>
    <t xml:space="preserve">ก่อสร้างระบบกระจายน้ำชนิดคูส่งน้ำดาดคอนกรีต 
เพื่อช่วยเหลือพื้นที่เกษตรกรรม หมู่ที่ 1 
ตำบลรำมะสัก อำเภอโพธิ์ทอง จังหวัดอ่างทอง </t>
  </si>
  <si>
    <t xml:space="preserve">ก่อสร้างถนนคอนกรีตเสริมเหล็ก หมู่ที่ 11 
ตำบลรำมะสัก อำเภอโพธิ์ทอง เชื่อมต่อหมู่ที่ 8 
ตำบลวังน้ำเย็น และหมู่ที่ 9 ตำบลสีบัวทอง 
อำเภอแสวงหา จังหวัดอ่างทอง </t>
  </si>
  <si>
    <t xml:space="preserve">ปรับปรุงถนนคอนกรีตเสริมเหล็ก โดยเสริมผิว
แอสฟัลท์ติก ถนนเส้นวัดเชิงหวาย- แยกหนองเจ็ดเส้นตำบลหัวไผ่ อำเภอเมืองอ่างทอง จังหวัดอ่างทอง </t>
  </si>
  <si>
    <t>จำนวน 
(บาท)</t>
  </si>
  <si>
    <t>สนง.เกษตร
และสหกรณ์</t>
  </si>
  <si>
    <t>ความก้าวหน้า</t>
  </si>
  <si>
    <t>ผลการดำเนินงาน</t>
  </si>
  <si>
    <t xml:space="preserve">ก่อสร้างถนนคอนกรีตเสริมเหล็กพร้อมขยายเขตไฟฟ้า
สาธารณะและไฟส่องสว่าง บริเวณอาคารพิพิธภัณฑ์
เรือนไทย หมู่ที่ 6 ตำบลไผ่ดำพัฒนา 
อำเภอวิเศษชัยชาญ จังหวัดอ่างทอง </t>
  </si>
  <si>
    <t xml:space="preserve">ก่อสร้างถนนคอนกรีตเสริมเหล็ก หมู่ 11
ตำบลม่วงเตี้ย อำเภอวิเศษชัยชาญ เชื่อมต่อ 
หมู่ 1 ตำบลยางช้าย อำเภอโพธิ์ทอง จังหวัดอ่างทอง </t>
  </si>
  <si>
    <t>ปรับปรุงอาคารเฉลิมพระเกียรติ 74 พรรษา 
สมเด็จพระนางเจ้าสิริกิติ์พระบรมราชินีนาถ 
หมู่ที่ 8 (หนองคลองหนองล้น)  ตำบลโพสะ 
อำเภอเมืองอ่างทอง จังหวัดอ่างทอง 
(หนองระหารจีน)</t>
  </si>
  <si>
    <t>งบประมาณ
ตามสัญญาจ้าง
(บาท)</t>
  </si>
  <si>
    <t>สัญญา 
เริ่มต้น-สิ้นสุด</t>
  </si>
  <si>
    <t>เบิกจ่าย</t>
  </si>
  <si>
    <t>หน่วยงาน
ดำเนินการ</t>
  </si>
  <si>
    <t xml:space="preserve">ก่อสร้างสะพานคอนกรีตเสริมเหล็ก หมู่ที่ 2
ตำบลตลาดกรวด อำเภอเมืองอ่างทอง 
จังหวัดอ่างทอง </t>
  </si>
  <si>
    <t>เริ่ม 7 พ.ย. 61 
ถึง 6 มี.ค. 62</t>
  </si>
  <si>
    <t>ซ่อมสร้างถนนคอนกรีตเสริมเหล็ก 
สายสุดเขตหมู่ที่ 2 ตำบลราษฎรพัฒนา 
อำเภอสามโก้ เชื่อมเขตติดต่อ ตำบลยี่ล้น 
อำเภอวิเศษชัยชาญ จังหวัดอ่างทอง</t>
  </si>
  <si>
    <t>เริ่ม 1 พ.ย. 61
ถึง 29 ม.ค. 62</t>
  </si>
  <si>
    <t>ติดตั้งไฟฟ้าแสงสว่างทางหลวง
หมายเลข 309 ตอนควบคุม 0202
(ตอนแยกที่ดิน-ไชโย)</t>
  </si>
  <si>
    <t>เริ่ม 19 ต.ค. 61
ถึง 17 ธ.ค. 61</t>
  </si>
  <si>
    <t>โรงเรือนเพาะชำโครงเหล็กคลุมตาข่าย
(สีบัวทอง)</t>
  </si>
  <si>
    <t>สนง.เกษตร
และสหกรณ์จังหวัด</t>
  </si>
  <si>
    <t>ต่อเติมอาคารพลับพลาทรงงาน 
(หนองระหารจีน)</t>
  </si>
  <si>
    <t>เริ่ม 30 พ.ย.61 
ถึง 28 ม.ค.62</t>
  </si>
  <si>
    <t>ก่อสร้างโรงเรือนเพาะชำโครงเหล็ก
คลุมตาข่าย (หนองระหารจีน)</t>
  </si>
  <si>
    <t>รถแทรกเตอร์ชนิดขับเคลื่อน 4 ล้อ 
ขนาด 40 แรงม้า พร้อมอุปกรณ์
ต่อพ่วงเครื่องตัดหญ้า (หนองเจ็ดเส้น)</t>
  </si>
  <si>
    <t>รถเข็นตัดหญ้าแบบมีกล่องเก็บ
(หนองเจ็ดเส้น)</t>
  </si>
  <si>
    <t>เครื่องตัดหญ้าข้อแข็ง 4 จังหวะ 
(หนองเจ็ดเส้น)</t>
  </si>
  <si>
    <t>เครื่องสูบน้ำ 4 จังหวะ ขนาด 7 แรงม้า 
พร้อมอุปกรณ์ (หนองเจ็ดเส้น)</t>
  </si>
  <si>
    <t>ปรับปรุงโรงเรือนเพาะเห็ด 
(หนองเจ็ดเส้น)</t>
  </si>
  <si>
    <t>เริ่ม 19 ต.ค. 61 
ถึง 3 ธ.ค. 62</t>
  </si>
  <si>
    <t>ปรับปรุงซ่อมแซมอาคารศูนย์ข้อมูล
เกษตรกรรม (หนองเจ็ดเส้น)</t>
  </si>
  <si>
    <t>เริ่ม 10 พ.ย. 61
ถึง 7 ม.ค. 62</t>
  </si>
  <si>
    <t>ปรับปรุงห้องน้ำ-ห้องส้วม
(หนองเจ็ดเส้น)</t>
  </si>
  <si>
    <t>เริ่ม 18 ต.ค. 61
ถึง 16 ธ.ค. 62</t>
  </si>
  <si>
    <t>3. รายการที่ยังไม่ก่อหนี้ผูกพัน จำนวน 9 รายการ</t>
  </si>
  <si>
    <t>ก่อสร้างโรงสูบน้ำ</t>
  </si>
  <si>
    <t xml:space="preserve">ปรับปรุงเขื่อนป้องกันตลิ่งริมแม่น้ำเจ้าพระยาบริเวณตั้งแต่ประตูน้ำวัดสนามชัย ถึงคันดินของเทศบาล ตำบลตลาดหลวง อำเภอเมืองอ่างทอง จังหวัดอ่างทอง </t>
  </si>
  <si>
    <t>ก่อสร้างท่อระบายน้ำพร้อมคันหินทางเท้า
จากแยกถนนเทศบาล 6 ถึงถนนเทศบาล 1 
ตำบลตลาดหลวง อำเภอเมืองอ่างทอง
 จังหวัดอ่างทอง</t>
  </si>
  <si>
    <t>เครื่องสูบน้ำแบบ Vertical turbine pump
มีความสามารถสูบน้ำได้ไม่น้อยกว่า 
600 ลบ.ม/ชั่วโมง ที่ HEAD 15 เมตร และ
ตามคุณลักษณะทั่วไป จำนวน 3 ชุด</t>
  </si>
  <si>
    <t>ก่อสร้างถนนคอนกรีตเสริมเหล็กถนนเลียบ
คลองโพธิ์ ด้านทิศตะวันตก หมู่ที่ 2 
ตำบลเอกราช อำเภอป่าโมก จังหวัดอ่างทอง</t>
  </si>
  <si>
    <t>ซ่อมแซมถนนคอนกรีตเสริมเหล็กปูทับด้วย
แอสฟัลท์คอนกรีต สาบเลียบคลองบางปลากด หมู่ที่ 5 ตำบลเอกราช อำเภอป่าโมก 
จังหวัดอ่างทอง</t>
  </si>
  <si>
    <t>ปรับปรุงคันป้องกันน้ำท่วมบริเวณชุมชนบ้านรอ ตำบลบางแก้ว ถึงประตูน้ำคลองบางแก้ว 
หมู่ที่ 10  ตำบลบ้านอิฐ อำเภอเมืองอ่างทอง จังหวัดอ่างทอง</t>
  </si>
  <si>
    <t>ขุดลอกบึงอ้อ พร้อมเสริมคันดิน ตำบลบ้านอิฐ อำเภอเมืองอ่างทอง จังหวัดอ่างทอง</t>
  </si>
  <si>
    <t>ขุดลอกหนองขโมย (ฝั่งตะวันออก) 
พร้อมเสริมคันดิน และอาคารประกอบ
ตำบลโรงช้าง อำเภอป่าโมก จังหวัดอ่างทอง</t>
  </si>
  <si>
    <t>โครงการ
ชลประทาน
อ่างทอง</t>
  </si>
  <si>
    <t>หน่วยงาน
ดำเนินงาน</t>
  </si>
  <si>
    <t xml:space="preserve">ซ่อมสร้างผิวทางแอสฟัลท์ติกคอนกรีต 
สายทาง อท.ถ. 01-023  บ้านเพชร - 
บ้านพวงทอง อำเภอแสวงหา จังหวัดอ่างทอง </t>
  </si>
  <si>
    <t>ตู้เชื่อมไฟฟ้าแบบมีหูหิ้ว ขนาด 220 โวลต์ (หนองเจ็ดเส้น)</t>
  </si>
  <si>
    <t xml:space="preserve">งานขุดลอกหนองกระทุ่ม ตำบลบ่อแร่ 
อำเภอโพธิ์ทอง จังหวัดอ่างทอง </t>
  </si>
  <si>
    <t>1. รายการที่เบิกจ่ายแล้วเสร็จ จำนวน 16 รายการ</t>
  </si>
  <si>
    <t>งบประมาณ
(บาท)</t>
  </si>
  <si>
    <t>ห้วงเวลา
ดำเนินการ</t>
  </si>
  <si>
    <t>จำนวน
(บาท)</t>
  </si>
  <si>
    <t>คงเหลือ
(บาท)</t>
  </si>
  <si>
    <t>ป้องกันและแก้ไขปัญหายาเสพติด (No place For Drug)</t>
  </si>
  <si>
    <t>ตำรวจภูธรจังหวัดอ่างทอง</t>
  </si>
  <si>
    <t>ก.พ. 62</t>
  </si>
  <si>
    <r>
      <t xml:space="preserve">ขับเคลื่อนชมรม To be number one จังหวัดอ่างทอง
</t>
    </r>
    <r>
      <rPr>
        <sz val="13"/>
        <rFont val="TH SarabunPSK"/>
        <family val="2"/>
      </rPr>
      <t>• ประกวด TO BE NUMBER ONE TEEN DANCERCISEระดับภาค
• ประกวด TO BE NUMBER ONEIDOL ระดับภาค (9 กุมภาพันธ์ 2562)
• ประกวดจังหวัด/ชมรมTO BE NUMBER ONE ระดับภาค (5 มีนาคม 2562)
• ประกวดจังหวัดTO BE NUMBER ONE รอบลงพื้นที่ (เมษายน 2562)
• มหกรรมรวมพลสมาชิก TO BE NUMBER ONE จังหวัดอ่างทอง (26 มิถุนายน 2562)
• ประกวดจังหวัดTO BE NUMBER ONE ระดับประเทศ (13-15 กรกฎาคม 2562)</t>
    </r>
  </si>
  <si>
    <t>สนง.สาธารณสุขจังหวัด</t>
  </si>
  <si>
    <t>ธ.ค. 61-ก.ค. 62</t>
  </si>
  <si>
    <t>ค่ายปรับเปลี่ยนพฤติกรรม (ศูนย์ขวัญแผ่นดิน)</t>
  </si>
  <si>
    <t>ศอ.ปส.จ.อท.</t>
  </si>
  <si>
    <t>พ.ย. 61 –ก.พ. 62</t>
  </si>
  <si>
    <t>ค่ายปลูกจิตสำนึก พัฒนาศักยภาพคืนคนดี สู่สังคมอย่างยั่งยืน</t>
  </si>
  <si>
    <t>สนง.คุมประพฤติจังหวัด</t>
  </si>
  <si>
    <t>เม.ย. 62 –มิ.ย. 62</t>
  </si>
  <si>
    <t>ป้องกันและแก้ไขปัญหายาเสพติดในสถานประกอบการ</t>
  </si>
  <si>
    <t>สนง.สวัสดิการและคุ้มครองแรงงานจังหวัด</t>
  </si>
  <si>
    <r>
      <t xml:space="preserve">พอเพียงเพื่อพ่อ
</t>
    </r>
    <r>
      <rPr>
        <sz val="13"/>
        <color theme="1"/>
        <rFont val="TH SarabunPSK"/>
        <family val="2"/>
      </rPr>
      <t>• ประชุมคณะทำงานระดับจังหวัด/อำเภอ
• ประชุมคณะทำงานระดับอำเภอ
• ประชุมคณะทำงานระดับจังหวัด/อำเภอ
• สนับสนุนฐานเรียนตามหลักปรัชญาเศรษฐกิจพอเพียงหมู่บ้านดีเด่น
• จัดแสดงผลงานหมู่บ้านดีเด่น (Best Practices)
• จัดทำหนังสือสรุปผลการดำเนินงาน</t>
    </r>
  </si>
  <si>
    <t>สำนักงานพัฒนาชุมชนจังหวัด</t>
  </si>
  <si>
    <t>ก.พ. 62 - ส.ค. 62</t>
  </si>
  <si>
    <r>
      <t xml:space="preserve">บริหารจัดการขยะและของเสียอันตรายอย่างมีส่วนร่วม
</t>
    </r>
    <r>
      <rPr>
        <sz val="13"/>
        <color theme="1"/>
        <rFont val="TH SarabunPSK"/>
        <family val="2"/>
      </rPr>
      <t>• กิจกรรมที่ 1 อบรมให้ความรู้
• กิจกรรมที่ 2 จ้างเหมาทำโปสเตอร์ 
• กิจกรรมที่ 3 จ้างเหมาทำป้ายไวนิล
• กิจกรรมที่ 4 จัดซื้อวัสดุสนามและการฝึก</t>
    </r>
  </si>
  <si>
    <t>สนง.ทรัพยากร ธรรมชาติและ สิ่งแวดล้อมจังหวัด</t>
  </si>
  <si>
    <t>ธ.ค. 61 –ม.ค.62</t>
  </si>
  <si>
    <r>
      <t xml:space="preserve">ป้องกันและแก้ไขปัญหาคุณภาพน้ำในแหล่งน้ำธรรมชาติ
</t>
    </r>
    <r>
      <rPr>
        <sz val="13"/>
        <color theme="1"/>
        <rFont val="TH SarabunPSK"/>
        <family val="2"/>
      </rPr>
      <t>• กิจกรรมที่ 1 อบรมเครือข่ายเฝ้าระวังคุณภาพน้ำ ดำเนินการตั้งแต่เดือนธ.ค.ถึงม.ค.
• กิจกรรมที่ 2 จ้างเหมาเครือข่ายในการตรวจวัดคุณภาพน้ำ 
• กิจกรรมที่ 3 จ้างเหมาทำโปสเตอร์เพื่อประชาสัมพันธ์ 
• กิจกรรมที่ 4 จ้างเหมาทำป้ายไวนิลเพื่อประชาสัมพันธ์ 
• กิจกรรมที่ 5 จ้างเหมาทำป้ายอะคริลิก 
• กิจกรรมที่ 6 จัดซื้อวัสดุสำนักงานและคอมฯ 
• กิจกรรมที่ 7 วัสดุเชื้อเพลิงในการติดตาม</t>
    </r>
  </si>
  <si>
    <t>ธ.ค. 61 –ก.ค. 62</t>
  </si>
  <si>
    <r>
      <t xml:space="preserve">เพิ่มพื้นที่สีเขียวในจังหวัดอ่างทอง
</t>
    </r>
    <r>
      <rPr>
        <sz val="13"/>
        <color theme="1"/>
        <rFont val="TH SarabunPSK"/>
        <family val="2"/>
      </rPr>
      <t>• กิจกรรมที่ 1 ปลูกต้นไม้มงคล ไม้ดอกไม้ประดับ
• กิจกรรมที่ 2 ปลูกต้นไม้ในวันสำคัญ 
• กิจกรรมที่ 3 พัฒนาพื้นที่สีเขียวสู่ความยั่งยืน 
• กิจกรรมที่ 4 วัสดุสำนักงาน</t>
    </r>
  </si>
  <si>
    <r>
      <t xml:space="preserve">ส่งเสริมและพัฒนาการเพาะเลี้ยงสัตว์น้ำจืดสู่มาตรฐาน (GAP)
</t>
    </r>
    <r>
      <rPr>
        <sz val="13"/>
        <rFont val="TH SarabunPSK"/>
        <family val="2"/>
      </rPr>
      <t>• กิจกรรมที่ 1 ถ่ายทอดความรู้การเพาะเลี้ยงสัตว์น้ำสู่มาตรฐาน GAP 
• กิจกรรมที่ 2 จัดซื้อวัสดุการเกษตรในการดูแลสัตว์น้ำของเกษตรกรที่เข้าร่วมโครงการ
• กิจกรรมที่ 3 ตรวจวิเคราะห์เนื้อเยื่อและอาหารสัตว์น้ำพร้อมรับรองมาตรฐานฟาร์ม
• กิจกรรมที่ 4 ติดตามถ่ายทอดความรู้ (Training) ดำเนินการในเดือนม.ค.,มี.ค.,มิ.ย.,ส.ค.
• กิจกรรมที่ 5 ตรวจประเมินเพื่อรับรองมาตรฐานฟาร์ม (Auditor) ดำเนินการในเดือนม.ค.,มี.ค.,พ.ค.,ส.ค.
• กิจกรรมที่ 6 ติดตาม นิเทศและบริหารโครงการ (ประเมินผลสำเร็จ) ดำเนินการในเดือนพ.ค.,ก.ค.,ส.ค.</t>
    </r>
  </si>
  <si>
    <t>สนง.
ประมงจังหวัด</t>
  </si>
  <si>
    <t>ธ.ค.61 –ส.ค. 62</t>
  </si>
  <si>
    <r>
  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ตำบลสีบัวทอง อำเภอแสวงหา จังหวัดอ่างทอง
</t>
    </r>
    <r>
      <rPr>
        <b/>
        <sz val="13"/>
        <rFont val="TH SarabunPSK"/>
        <family val="2"/>
      </rPr>
      <t>ด้านเกษตร</t>
    </r>
    <r>
      <rPr>
        <sz val="13"/>
        <rFont val="TH SarabunPSK"/>
        <family val="2"/>
      </rPr>
      <t xml:space="preserve">
 - ค่าวัสดุการเกษตร
</t>
    </r>
    <r>
      <rPr>
        <b/>
        <sz val="13"/>
        <rFont val="TH SarabunPSK"/>
        <family val="2"/>
      </rPr>
      <t>ด้านประมง</t>
    </r>
    <r>
      <rPr>
        <sz val="13"/>
        <rFont val="TH SarabunPSK"/>
        <family val="2"/>
      </rPr>
      <t xml:space="preserve">
 - ส่งเสริมเพาะเลี้ยงพันธุ์สัตว์น้ำ (เพื่อการสาธิต)    
- กิจกรรมติดตามและประเมินผล
</t>
    </r>
    <r>
      <rPr>
        <b/>
        <sz val="13"/>
        <rFont val="TH SarabunPSK"/>
        <family val="2"/>
      </rPr>
      <t>ด้านปศุสัตว์</t>
    </r>
    <r>
      <rPr>
        <sz val="13"/>
        <rFont val="TH SarabunPSK"/>
        <family val="2"/>
      </rPr>
      <t xml:space="preserve">
 - ค่าจ้างแรงงาน   
- ค่าวัสดุเชื้อเพลิง  
- ค่าวัสดุก่อสร้าง  
- ค่าวัสดุเวชภัณฑ์
 - ค่าวัสดุการเกษตร
</t>
    </r>
    <r>
      <rPr>
        <b/>
        <sz val="13"/>
        <rFont val="TH SarabunPSK"/>
        <family val="2"/>
      </rPr>
      <t>ด้านบริหารจัดการโครงการ</t>
    </r>
    <r>
      <rPr>
        <sz val="13"/>
        <rFont val="TH SarabunPSK"/>
        <family val="2"/>
      </rPr>
      <t xml:space="preserve">
 - จ้าง จนท. จัดเก็บข้อมูล   
- จัดซื้อวัสดุสำนักงาน</t>
    </r>
  </si>
  <si>
    <t>สนง.เกษตรและสหกรณ์
จังหวัดอ่างทอง</t>
  </si>
  <si>
    <t>พ.ย. 61 –ก.ย. 62</t>
  </si>
  <si>
    <r>
      <t xml:space="preserve">ส่งเสริมและพัฒนาฟาร์มตัวอย่างตามพระราชดำริในสมเด็จพระนางเจ้าสิริกิติ์พระบรมราชินีนาถ หนองระหารจีน ตำบลบ้านอิฐ อำเภอเมืองอ่างทอง 
จังหวัดอ่างทอง 
</t>
    </r>
    <r>
      <rPr>
        <b/>
        <sz val="13"/>
        <rFont val="TH SarabunPSK"/>
        <family val="2"/>
      </rPr>
      <t>ด้านเกษตร</t>
    </r>
    <r>
      <rPr>
        <sz val="13"/>
        <rFont val="TH SarabunPSK"/>
        <family val="2"/>
      </rPr>
      <t xml:space="preserve">
 - ค่าวัสดุการเกษตร
</t>
    </r>
    <r>
      <rPr>
        <b/>
        <sz val="13"/>
        <rFont val="TH SarabunPSK"/>
        <family val="2"/>
      </rPr>
      <t>ด้านประมง</t>
    </r>
    <r>
      <rPr>
        <sz val="13"/>
        <rFont val="TH SarabunPSK"/>
        <family val="2"/>
      </rPr>
      <t xml:space="preserve"> 
 - ฝึกอบรมและถ่ายทอดความรู้      - ติดตาม นิเทศและประเมินผลโครงการ
</t>
    </r>
    <r>
      <rPr>
        <b/>
        <sz val="13"/>
        <rFont val="TH SarabunPSK"/>
        <family val="2"/>
      </rPr>
      <t>ด้านปศุสัตว์</t>
    </r>
    <r>
      <rPr>
        <sz val="13"/>
        <rFont val="TH SarabunPSK"/>
        <family val="2"/>
      </rPr>
      <t xml:space="preserve">
 - ค่าซ่อมแซมยานพาหนะ    - ค่าวัสดุเชื้อเพลิงและหล่อลื่น    - ค่าวัสดุเวชภัณฑ์
 - ค่าวัสดุการเกษตร
</t>
    </r>
    <r>
      <rPr>
        <b/>
        <sz val="13"/>
        <rFont val="TH SarabunPSK"/>
        <family val="2"/>
      </rPr>
      <t>ด้านบริหารจัดการโครงการ (กษ.)</t>
    </r>
    <r>
      <rPr>
        <sz val="13"/>
        <rFont val="TH SarabunPSK"/>
        <family val="2"/>
      </rPr>
      <t xml:space="preserve">
 - ค่าประชาสัมพันธ์        
- ค่าวัสดุสำนักงาน       
- ค่าวัสดุเชื้อเพลิง</t>
    </r>
  </si>
  <si>
    <t>พ.ย. 61 –ส.ค. 62</t>
  </si>
  <si>
    <r>
      <t xml:space="preserve">ส่งเสริมและพัฒนาพื้นที่แก้มลิงหนองเจ็ดเส้น อันเนื่องมาจากพระราชดำริ 
ตำบลหัวไผ่ อำเภอเมืองอ่างทอง ตำบลสายทอง อำเภอป่าโมก จังหวัดอ่างทอง
</t>
    </r>
    <r>
      <rPr>
        <b/>
        <sz val="13"/>
        <rFont val="TH SarabunPSK"/>
        <family val="2"/>
      </rPr>
      <t>ด้านเกษตร</t>
    </r>
    <r>
      <rPr>
        <sz val="13"/>
        <rFont val="TH SarabunPSK"/>
        <family val="2"/>
      </rPr>
      <t xml:space="preserve">
- ค่าวัสดุการเกษตร
</t>
    </r>
    <r>
      <rPr>
        <b/>
        <sz val="13"/>
        <rFont val="TH SarabunPSK"/>
        <family val="2"/>
      </rPr>
      <t>ด้านประมง</t>
    </r>
    <r>
      <rPr>
        <sz val="13"/>
        <rFont val="TH SarabunPSK"/>
        <family val="2"/>
      </rPr>
      <t xml:space="preserve">
- ประชุมถ่ายทอดความรู้สู่ชุมชนแก้มลิงหนองเจ็ดเส้น
- เพิ่มผลผลิตสัตว์น้ำในแหล่งน้ำธรรมชาติ
- เลี้ยงปลาดุกในบ่อพลาสติก
- ตรวจติดตามประเมินผลผลิตสัตว์น้ำจากแหล่งน้ำธรรมชาติ
</t>
    </r>
    <r>
      <rPr>
        <b/>
        <sz val="13"/>
        <rFont val="TH SarabunPSK"/>
        <family val="2"/>
      </rPr>
      <t>ด้านปศุสัตว์</t>
    </r>
    <r>
      <rPr>
        <sz val="13"/>
        <rFont val="TH SarabunPSK"/>
        <family val="2"/>
      </rPr>
      <t xml:space="preserve">
- ค่าวัสดุเวชภัณฑ์     - ค่าวัสดุการเกษตร    
</t>
    </r>
    <r>
      <rPr>
        <b/>
        <sz val="13"/>
        <rFont val="TH SarabunPSK"/>
        <family val="2"/>
      </rPr>
      <t>บริหารจัดการโครงการ (กษ.)</t>
    </r>
    <r>
      <rPr>
        <sz val="13"/>
        <rFont val="TH SarabunPSK"/>
        <family val="2"/>
      </rPr>
      <t xml:space="preserve">
- ค่าจ้าง จนท.        - ค่าซ่อมบำรุงครุภัณฑ์         - ค่าวัสดุเชื้อเพลิง
- ค่าวัสดุสำนักงาน   - ค่าไฟฟ้า</t>
    </r>
  </si>
  <si>
    <t>ต.ค. 61 –ก.ย. 62</t>
  </si>
  <si>
    <r>
      <t xml:space="preserve">กิจกรรมอาหารสดปลอดภัยไร้สารปนเปื้อนอันตราย
</t>
    </r>
    <r>
      <rPr>
        <sz val="13"/>
        <color theme="1"/>
        <rFont val="TH SarabunPSK"/>
        <family val="2"/>
      </rPr>
      <t>• กิจกรรมที่ 1 จัดซื้อชุดทดสอบเบื้องต้น (test kit) 
• กิจกรรมที่ 2 ตรวจสอบสารปนเปื้อนในผัก
• กิจกรรมที่ 3 ส่งตรวจวิเคราะห์ทางห้องปฏิบัติการ
• กิจกรรมที่ 4 ดำเนินการตามกฎหมายกรณีพบสารปนเปื้อน</t>
    </r>
  </si>
  <si>
    <t>ม.ค. 62 - ส.ค. 62</t>
  </si>
  <si>
    <r>
      <t xml:space="preserve">สนับสนุนการดำเนินงานของศพก./แปลงใหญ่ จังหวัดอ่างทอง
</t>
    </r>
    <r>
      <rPr>
        <sz val="13"/>
        <rFont val="TH SarabunPSK"/>
        <family val="2"/>
      </rPr>
      <t>• กิจกรรมที่ 1 สนับสนุนการดำเนินงาน ศพก. เครือข่าย 
• กิจกรรมที่ 2 พัฒนาศักยภาพเจ้าหน้าที่ส่งเสริมการเกษตรในการป้องกันกำจัดศัตรูพืช 
• กิจกรรมที่ 3 เพิ่มประสิทธิภาพศูนย์ปฏิบัติการจัดการศัตรูพืชระดับอำเภอ 
และศูนย์จัดการศัตรูพืชชุมชน
• กิจกรรมที่ 4 พัฒนาศักยภาพศูนย์จัดการดินปุ๋ยชุมชน</t>
    </r>
  </si>
  <si>
    <t>สนง.เกษตรจังหวัด</t>
  </si>
  <si>
    <t>ต.ค. 61 –ธ.ค. 61</t>
  </si>
  <si>
    <r>
      <t xml:space="preserve">สนับสนุนการดำเนินงาน ร.ร.เกษตรกรไม้ผล และ ร.ร.พืชผัก เพื่อให้เกษตรกร
ผลิตไม้ผลอย่างปลอดภัย
</t>
    </r>
    <r>
      <rPr>
        <sz val="13"/>
        <rFont val="TH SarabunPSK"/>
        <family val="2"/>
      </rPr>
      <t>• กิจกรรมที่ 1 ส่งเสริมและสนับสนุนการผลิตมะม่วงคุณภาพปลอดภัยจากสารพิษ
     รายการที่ 1 ถ่ายทอดเทคโนโลยีการผลิต
     รายการที่ 2 สนับสนุนปัจจัยการผลิต
     รายการที่ 3 ศึกษาดูงานการผลิตมะม่วงคุณภาพ 
• กิจกรรมที่ 2 ส่งเสริมและสนับสนุนการผลิตฝรั่งคุณภาพปลอดภัยจากสารพิษ 
     รายการที่ 1 ถ่ายทอดเทคโนโลยีการผลิต
     รายการที่ 2 สนับสนุนปัจจัยการผลิต
     รายการที่ 3 ศึกษาดูงานการผลิตฝรั่งคุณภาพ</t>
    </r>
  </si>
  <si>
    <t>พ.ย. 61 –ม.ค. 62</t>
  </si>
  <si>
    <r>
      <t xml:space="preserve">ตรวจรับรองมาตรฐานพืชปลอดภัย
</t>
    </r>
    <r>
      <rPr>
        <sz val="13"/>
        <rFont val="TH SarabunPSK"/>
        <family val="2"/>
      </rPr>
      <t>• กิจกรรมที่ 1 แจ้งเกษตรกรที่ผ่านการเข้าร่วมโครงการสร้างมูลค่าเพิ่มมาตรฐานอาหารปลอดภัยเพื่อสุขภาพ โดยเป็น “ครัวสุขภาพ เพื่อมหานคร” เพื่อต่ออายุใบสมัครฯ 
• กิจกรรมที่ 2 นักวิชาการส่งเสริมการเกษตรเข้าติดตามและประเมินแปลงเบื้องต้นของเกษตรกร 
• กิจกรรมที่ 3 บริษัทภายนอกเข้าตรวจรับรองแปลงตามเป้าหมาย
• กิจกรรมที่ 4 เกษตรกรได้รับการต่ออายุใบรับรองมาตรฐาน</t>
    </r>
  </si>
  <si>
    <t>ธ.ค. 61 –ม.ค. 62</t>
  </si>
  <si>
    <r>
      <t xml:space="preserve">ส่งเสริมและพัฒนาการแปรรูปและผลิตภัณฑ์สู่มาตรฐาน
</t>
    </r>
    <r>
      <rPr>
        <sz val="13"/>
        <rFont val="TH SarabunPSK"/>
        <family val="2"/>
      </rPr>
      <t>• กิจกรรมที่ 1 ถ่ายทอดความรู้การแปรรูปสัตว์น้ำสู่มาตรฐานอาหารปลอดภัย
• กิจกรรมที่ 2 จัดซื้อวัสดุอุปกรณ์งานบ้านงานครัว 
• กิจกรรมที่ 3 ตรวจวิเคราะห์เนื้อเยื่อและให้คำแนะนำมาตรฐานผลิตภัณฑ์
• กิจกรรมที่ 4 ติดตามถ่ายทอดความรู้ (Training)
• กิจกรรมที่ 5 ติดตาม นิเทศและบริหารโครงการ (ประเมินผลสำเร็จ)</t>
    </r>
  </si>
  <si>
    <t>สนง.ประมงจังหวัด</t>
  </si>
  <si>
    <r>
      <t xml:space="preserve">พัฒนาศักยภาพผู้ประกอบการผลิตภัณฑ์ชุมชน
• </t>
    </r>
    <r>
      <rPr>
        <sz val="12"/>
        <rFont val="TH SarabunPSK"/>
        <family val="2"/>
      </rPr>
      <t>กิจกรรม จัดแสดงสินค้าผลิตภัณฑ์เด่น OTOP และส่งเสริมการจำหน่ายสินค้า</t>
    </r>
  </si>
  <si>
    <t>สนง.พัฒนาชุมชนจังหวัด</t>
  </si>
  <si>
    <t>ม.ค. 62</t>
  </si>
  <si>
    <t>การพัฒนาศักยภาพและเพิ่มขีดความสามารถให้แก่เกษตรกร/ผู้ประกอบการ
ผลิตภัณฑ์สินค้าปลอดภัย
• อบรมการพัฒนาสินค้าเกษตรและผลิตภัณฑ์ชุมชนชุมชนสู่มาตรฐานสากล
• ส่งเสริมการจำหน่ายเพื่อขยายช่องทางการตลาดและกระตุ้นการบริโภค
• ส่งเสริมภาพลักษณ์สินค้า</t>
  </si>
  <si>
    <t>สนง.พาณิชย์จังหวัด</t>
  </si>
  <si>
    <t xml:space="preserve">ต.ค. 61 –ธ.ค. 61
</t>
  </si>
  <si>
    <t>พัฒนาเครือข่ายการท่องเที่ยวชุมชนอย่างสร้างสรรค์
• กิจกรรมที่ 1 จัดฝึกอบรมพัฒนาเครือข่ายการท่องเที่ยวชุมชนอย่างสร้างสรรค์ 
• กิจกรรมที่ 2 จัดทำสื่อประชาสัมพันธ์แหล่งท่องเที่ยวของจังหวัดอ่างทอง</t>
  </si>
  <si>
    <t>สนง.การท่องเที่ยวและกีฬาจังหวัด</t>
  </si>
  <si>
    <t xml:space="preserve">พ.ย. 61 –ม.ค. 62
</t>
  </si>
  <si>
    <t>งานแข่งขันเรือพาย</t>
  </si>
  <si>
    <t xml:space="preserve"> - อำเภอสามโก้
 - อำเภอป่าโมก</t>
  </si>
  <si>
    <t>ต.ค. 61 -เม.ย. 62</t>
  </si>
  <si>
    <t>งานรำลึกวีรชนคนถูกลืม ขุนรองปลัดชู</t>
  </si>
  <si>
    <t>อำเภอวิเศษชัยชาญ</t>
  </si>
  <si>
    <t>พ.ย. 61</t>
  </si>
  <si>
    <t>งานรำลึกรัชกาลที่ 9 (ครั้งที่ 1)</t>
  </si>
  <si>
    <t>ที่ทำการปกครองจังหวัด</t>
  </si>
  <si>
    <t>ม.ค. - ก.พ. 62</t>
  </si>
  <si>
    <t xml:space="preserve">งานรำลึกสมเด็จพระนเรศวรมหาราช  </t>
  </si>
  <si>
    <t>อำเภอป่าโมก</t>
  </si>
  <si>
    <t xml:space="preserve">งานสดุดีวีรชนพันท้ายนรสิงห์ </t>
  </si>
  <si>
    <t xml:space="preserve">งานมหกรรมกินกุ้งใหญ่ กินไข่นกกระทา 
กินผักปลาปลอดสารพิษ  </t>
  </si>
  <si>
    <t>สำนักงานประมงจังหวัด</t>
  </si>
  <si>
    <t xml:space="preserve">งานเกษตรและของดีเมืองอ่างทอง </t>
  </si>
  <si>
    <t>สนง.เกษตรและสหกรณ์จังหวัด</t>
  </si>
  <si>
    <t xml:space="preserve">งานสดุดีวีรชนคนแสวงหา </t>
  </si>
  <si>
    <t>อำเภอแสวงหา</t>
  </si>
  <si>
    <t>ก.พ. - มี.ค. 62</t>
  </si>
  <si>
    <t xml:space="preserve">งานรำลึกวีรชนแขวงเมืองวิเศษชัยชาญ </t>
  </si>
  <si>
    <t>มี.ค. 62</t>
  </si>
  <si>
    <t>งานมหกรรมลิเก</t>
  </si>
  <si>
    <t>อำเภอไชโย</t>
  </si>
  <si>
    <t>เม.ย. 62</t>
  </si>
  <si>
    <t>งานมหกรรมมะม่วงส่งออกและของดีอำเภอสามโก้</t>
  </si>
  <si>
    <t>อำเภอสามโก้</t>
  </si>
  <si>
    <t>งานเทศกาลไหว้พระนอนวัดขุนอินทประมูล</t>
  </si>
  <si>
    <t>อำเภอโพธิ์ทอง</t>
  </si>
  <si>
    <t>ก.พ. - ก.ค. 62</t>
  </si>
  <si>
    <t>งานรำลึกสมเด็จพระพุฒาจารย์ (โต พรหมรังสี)</t>
  </si>
  <si>
    <t>มิ.ย. 62</t>
  </si>
  <si>
    <t>งานเทศกาลกินผัดไทย ไหว้พระสมเด็จเกษไชโย</t>
  </si>
  <si>
    <t xml:space="preserve"> อำเภอไชโย</t>
  </si>
  <si>
    <t>งานรำลึกประพาสต้นล้นเกล้ารัชกาลที่ 5</t>
  </si>
  <si>
    <t>ส.ค. 62</t>
  </si>
  <si>
    <t>งานมหกรรมกลองนานาชาติ</t>
  </si>
  <si>
    <t>รวม</t>
  </si>
  <si>
    <t xml:space="preserve"> - จัดหาโดยวิธีคัดเลือก
 - ยังหาผู้รับจ้างไม่ได้</t>
  </si>
  <si>
    <t xml:space="preserve"> จำนวน 37 รายการ งบประมาณรวม 26,732,700 บาท (สามสิบสี่ล้านเจ็ดแสนสามหมื่นสองพันเจ็ดร้อยบาทถ้วน)</t>
  </si>
  <si>
    <t>4. งบดำเนินงาน</t>
  </si>
  <si>
    <t xml:space="preserve"> - ผลงาน 90%
 - เบิกภายใน เม.ย. 62</t>
  </si>
  <si>
    <t xml:space="preserve"> - เสร็จแล้ว</t>
  </si>
  <si>
    <t xml:space="preserve"> - คิดค่าปรับ
 - ยังไม่ได้เข้าดำเนินการ</t>
  </si>
  <si>
    <t xml:space="preserve"> - เหลือ 1งวด
 - เสร็จตามสัญญา</t>
  </si>
  <si>
    <t xml:space="preserve"> - ทำงานวันอาทิตย์
 - เสร็จทันวันจันทร์</t>
  </si>
  <si>
    <t xml:space="preserve"> </t>
  </si>
  <si>
    <t xml:space="preserve"> - เริ่มตอกเสาเข็ม</t>
  </si>
  <si>
    <t xml:space="preserve"> - แล้วเสร็จภายใน มี.ค. 62</t>
  </si>
  <si>
    <t xml:space="preserve"> - เบิกส่งเอกสารเบิกเงิน</t>
  </si>
  <si>
    <t xml:space="preserve"> - อยู่ระหว่างตรวจรับ</t>
  </si>
  <si>
    <t xml:space="preserve"> - อแล้วเสร็จภายใน 15 มี.ค. 62</t>
  </si>
  <si>
    <t xml:space="preserve"> - ดำเนินการแล้ว</t>
  </si>
  <si>
    <t xml:space="preserve"> - เซ็นสัญญาแล้ว
 - ยังไม่ดำเนินการ</t>
  </si>
  <si>
    <t xml:space="preserve"> - ผู้รับจ้างยังไม่เข้าดำเนินการ</t>
  </si>
  <si>
    <t xml:space="preserve"> - ได้ผู้รับจ้างแล้ว</t>
  </si>
  <si>
    <t xml:space="preserve"> - ได้ผู้รับจ้างแล้ว
 - อยู่ระหว่างเรียกมาทำสัญญา</t>
  </si>
  <si>
    <t xml:space="preserve"> - คาดว่าจะได้ผู้รับจ้าง 15 มี.ค. 62</t>
  </si>
  <si>
    <t xml:space="preserve"> - ยังไม่ได้จัดซื้อจัดจ้าง</t>
  </si>
  <si>
    <t xml:space="preserve"> - ยืน 12 มี.ค. 62
 - พิจารณาผล 12 มี.ค. 62</t>
  </si>
  <si>
    <t xml:space="preserve"> - ภายในเดือน มี.ค.  62 ส่งเบิกได้ครบ</t>
  </si>
  <si>
    <r>
      <rPr>
        <sz val="12"/>
        <rFont val="TH SarabunPSK"/>
        <family val="2"/>
      </rPr>
      <t xml:space="preserve"> -</t>
    </r>
    <r>
      <rPr>
        <sz val="11"/>
        <rFont val="TH SarabunPSK"/>
        <family val="2"/>
      </rPr>
      <t xml:space="preserve"> คิดค่าปรับ
 - ยังไม่ได้เข้าดำเนินการ
 - ปรับลดเนื้องาน</t>
    </r>
  </si>
  <si>
    <t xml:space="preserve"> - คาดว่าแล้วเสร็จ
 - ภายในเดือน มี.ค.62</t>
  </si>
  <si>
    <t xml:space="preserve"> - เบิกแล้วเสร็จภายในเดือน มิ.ย. 62</t>
  </si>
  <si>
    <t xml:space="preserve"> - เม.ย. , มิ.ย. 62 ดำเนินการตามแผน</t>
  </si>
  <si>
    <t xml:space="preserve"> - ส่งคืนแล้วอยู่ระหว่างตรวจสอบเอกสาร</t>
  </si>
  <si>
    <t xml:space="preserve"> - คาดว่าจะเสร็จ 26 เม.ย. 62</t>
  </si>
  <si>
    <t xml:space="preserve"> - คาดว่าจะเสร็จเดือน เม.ย. 62</t>
  </si>
  <si>
    <t xml:space="preserve"> - อยู่ระหว่างรวบรวมเอกสาร
 - คาดว่า 31 มี.ค. 62 ส่งเบิกได้หมด</t>
  </si>
  <si>
    <t xml:space="preserve"> - แล้วเสร็จ 28 มี.ค. 62
 - ตามเก็บปลูกบำรุง 6 เดือน
 - คาดว่าจะส่งเบิกทัน</t>
  </si>
  <si>
    <t xml:space="preserve"> - คาดว่าจะเสร็จภายในเดือน ส.ค. 62</t>
  </si>
  <si>
    <t xml:space="preserve"> - จ้างเจ้าหน้าที่วิเคราะห์ข้อมูล 
 - เบิกตามวาระ</t>
  </si>
  <si>
    <t xml:space="preserve"> - คาดว่าจะเสร็จเดือน ก.ย. 62</t>
  </si>
  <si>
    <t xml:space="preserve"> - จัดซื้อวัสดุแล้ว
 - คงเหลือส่งผล lap
 - 10,000 เดือน มี.ค. 62 ส่งเบิก</t>
  </si>
  <si>
    <t xml:space="preserve"> - ประกาศราคาแล้ว รอระยะเวลาอุทธรณ์
 - 20 มี.ค. 62 สิ้นสุดระยะเวลาอุทธรณ์</t>
  </si>
  <si>
    <t xml:space="preserve"> - เหลือเบิก 1 ครั้ง</t>
  </si>
  <si>
    <t xml:space="preserve"> - อยู่ระหว่างส่งเบิก</t>
  </si>
  <si>
    <t xml:space="preserve"> - ส่งเบิกวันที่ 12 มี.ค. 62</t>
  </si>
  <si>
    <t xml:space="preserve"> - ยังไม่เบิก</t>
  </si>
  <si>
    <t xml:space="preserve"> - ยังไม่ถึงกำหนด</t>
  </si>
  <si>
    <t xml:space="preserve"> - เดือน ส.ค. 62</t>
  </si>
  <si>
    <t>ข้อมูล ณ วันที่ 13 มีนาคม 2562</t>
  </si>
  <si>
    <t>50</t>
  </si>
  <si>
    <t>100</t>
  </si>
  <si>
    <t>80</t>
  </si>
  <si>
    <t>30</t>
  </si>
  <si>
    <t>90</t>
  </si>
  <si>
    <t xml:space="preserve"> - ประกาศผู้ชนะ 13 มี.ค 62</t>
  </si>
  <si>
    <t xml:space="preserve"> - เสนอราคา 7 มี.ค. 62
 - พิจารณาผล 8 มี.ค. 62</t>
  </si>
  <si>
    <t xml:space="preserve">  - ทำหนังสือแจ้งผู้รับจ้างมาลงนาม
ภายใน 13 มี.ค. 62</t>
  </si>
  <si>
    <t xml:space="preserve"> - พิจารณาผล 13 มี.ค. 62</t>
  </si>
  <si>
    <t xml:space="preserve"> - เสนอราคา 13 มี.ค. 62
 - พิจารณาผล 14 มี.ค. 62</t>
  </si>
  <si>
    <t xml:space="preserve"> - ได้ผู้รับจ้างลงนามในสัญญาแล้ว
 - ยังไม่ได้ทำ PO</t>
  </si>
  <si>
    <t xml:space="preserve"> - ทำ PO แล้ว
 - ผู้รับจ้างยังไม่เข้าดำเนินการ</t>
  </si>
  <si>
    <t xml:space="preserve"> - ยังไม่ดำเนินการก่อสร้าง</t>
  </si>
  <si>
    <t xml:space="preserve"> - ยังไม่ลงนาม
 - ลงนาม 15 มี.ค. 62</t>
  </si>
  <si>
    <t>0</t>
  </si>
  <si>
    <t xml:space="preserve"> - กำลังดำเนินการจัดซื้อจัดจ้าง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</si>
</sst>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87" formatCode="_-* #,##0_-;\-* #,##0_-;_-* &quot;-&quot;_-;_-@_-"/>
    <numFmt numFmtId="188" formatCode="_-* #,##0.00_-;\-* #,##0.00_-;_-* &quot;-&quot;??_-;_-@_-"/>
    <numFmt numFmtId="189" formatCode="_-* #,##0_-;\-* #,##0_-;_-* &quot;-&quot;??_-;_-@_-"/>
    <numFmt numFmtId="190" formatCode="_-* #,##0.00_-;\-* #,##0.00_-;_-* &quot;-&quot;_-;_-@_-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002060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 tint="-4.9989318521683403E-2"/>
      <name val="Tahoma"/>
      <family val="2"/>
      <charset val="222"/>
      <scheme val="minor"/>
    </font>
    <font>
      <sz val="14"/>
      <name val="Tahoma"/>
      <family val="2"/>
      <charset val="222"/>
      <scheme val="minor"/>
    </font>
    <font>
      <sz val="14"/>
      <color theme="1"/>
      <name val="Waffle Regular"/>
      <family val="3"/>
    </font>
    <font>
      <sz val="12"/>
      <color theme="1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188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 applyBorder="1" applyAlignment="1">
      <alignment horizontal="center" wrapText="1"/>
    </xf>
    <xf numFmtId="187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3" fontId="2" fillId="0" borderId="0" xfId="0" applyNumberFormat="1" applyFont="1" applyBorder="1" applyAlignment="1">
      <alignment wrapText="1"/>
    </xf>
    <xf numFmtId="43" fontId="2" fillId="0" borderId="0" xfId="0" applyNumberFormat="1" applyFont="1" applyBorder="1" applyAlignment="1"/>
    <xf numFmtId="1" fontId="2" fillId="0" borderId="1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87" fontId="2" fillId="0" borderId="2" xfId="0" applyNumberFormat="1" applyFont="1" applyBorder="1" applyAlignment="1">
      <alignment horizontal="center" vertical="top" wrapText="1"/>
    </xf>
    <xf numFmtId="188" fontId="2" fillId="0" borderId="2" xfId="0" applyNumberFormat="1" applyFont="1" applyBorder="1" applyAlignment="1">
      <alignment horizontal="center" vertical="top" wrapText="1"/>
    </xf>
    <xf numFmtId="188" fontId="2" fillId="0" borderId="2" xfId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vertical="top" wrapText="1"/>
    </xf>
    <xf numFmtId="187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187" fontId="2" fillId="0" borderId="2" xfId="1" applyNumberFormat="1" applyFont="1" applyBorder="1" applyAlignment="1">
      <alignment horizontal="center" vertical="top" wrapText="1"/>
    </xf>
    <xf numFmtId="188" fontId="2" fillId="0" borderId="2" xfId="1" applyNumberFormat="1" applyFont="1" applyBorder="1" applyAlignment="1">
      <alignment horizontal="center" vertical="top" wrapText="1"/>
    </xf>
    <xf numFmtId="2" fontId="2" fillId="0" borderId="2" xfId="1" applyNumberFormat="1" applyFont="1" applyBorder="1" applyAlignment="1">
      <alignment horizontal="center" vertical="top" wrapText="1"/>
    </xf>
    <xf numFmtId="188" fontId="2" fillId="0" borderId="8" xfId="1" applyNumberFormat="1" applyFont="1" applyBorder="1" applyAlignment="1">
      <alignment horizontal="center" vertical="top" wrapText="1"/>
    </xf>
    <xf numFmtId="188" fontId="2" fillId="0" borderId="8" xfId="1" applyFont="1" applyBorder="1" applyAlignment="1">
      <alignment horizontal="center" vertical="top" wrapText="1"/>
    </xf>
    <xf numFmtId="187" fontId="2" fillId="0" borderId="8" xfId="1" applyNumberFormat="1" applyFont="1" applyBorder="1" applyAlignment="1">
      <alignment horizontal="center" vertical="top" wrapText="1"/>
    </xf>
    <xf numFmtId="187" fontId="2" fillId="0" borderId="2" xfId="1" applyNumberFormat="1" applyFont="1" applyFill="1" applyBorder="1" applyAlignment="1">
      <alignment horizontal="center" vertical="top" wrapText="1"/>
    </xf>
    <xf numFmtId="189" fontId="2" fillId="0" borderId="2" xfId="1" applyNumberFormat="1" applyFont="1" applyFill="1" applyBorder="1" applyAlignment="1">
      <alignment horizontal="center" vertical="top" wrapText="1"/>
    </xf>
    <xf numFmtId="188" fontId="2" fillId="0" borderId="2" xfId="1" applyNumberFormat="1" applyFont="1" applyFill="1" applyBorder="1" applyAlignment="1">
      <alignment horizontal="center" vertical="top" wrapText="1"/>
    </xf>
    <xf numFmtId="188" fontId="2" fillId="0" borderId="2" xfId="1" applyFont="1" applyFill="1" applyBorder="1" applyAlignment="1">
      <alignment horizontal="center" vertical="top" wrapText="1"/>
    </xf>
    <xf numFmtId="187" fontId="2" fillId="0" borderId="6" xfId="1" applyNumberFormat="1" applyFont="1" applyFill="1" applyBorder="1" applyAlignment="1">
      <alignment horizontal="center" vertical="top" wrapText="1"/>
    </xf>
    <xf numFmtId="188" fontId="2" fillId="0" borderId="6" xfId="1" applyFont="1" applyFill="1" applyBorder="1" applyAlignment="1">
      <alignment horizontal="center" vertical="top" wrapText="1"/>
    </xf>
    <xf numFmtId="2" fontId="2" fillId="0" borderId="2" xfId="1" applyNumberFormat="1" applyFont="1" applyFill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87" fontId="2" fillId="0" borderId="2" xfId="0" applyNumberFormat="1" applyFont="1" applyBorder="1" applyAlignment="1">
      <alignment horizontal="left" vertical="top" wrapText="1"/>
    </xf>
    <xf numFmtId="188" fontId="2" fillId="0" borderId="2" xfId="0" applyNumberFormat="1" applyFont="1" applyBorder="1" applyAlignment="1">
      <alignment horizontal="left" vertical="top" wrapText="1"/>
    </xf>
    <xf numFmtId="188" fontId="2" fillId="0" borderId="2" xfId="1" applyFont="1" applyBorder="1" applyAlignment="1">
      <alignment horizontal="left" vertical="top" wrapText="1"/>
    </xf>
    <xf numFmtId="187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2" fontId="2" fillId="0" borderId="2" xfId="0" applyNumberFormat="1" applyFont="1" applyBorder="1" applyAlignment="1">
      <alignment horizontal="center" vertical="top" wrapText="1"/>
    </xf>
    <xf numFmtId="188" fontId="2" fillId="0" borderId="0" xfId="1" applyFont="1" applyBorder="1" applyAlignment="1">
      <alignment wrapText="1"/>
    </xf>
    <xf numFmtId="0" fontId="2" fillId="0" borderId="0" xfId="0" applyNumberFormat="1" applyFont="1" applyBorder="1" applyAlignment="1">
      <alignment horizontal="center" vertical="top" wrapText="1"/>
    </xf>
    <xf numFmtId="187" fontId="5" fillId="0" borderId="0" xfId="0" applyNumberFormat="1" applyFont="1" applyBorder="1" applyAlignment="1">
      <alignment wrapText="1"/>
    </xf>
    <xf numFmtId="188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" fontId="2" fillId="0" borderId="9" xfId="0" applyNumberFormat="1" applyFont="1" applyBorder="1" applyAlignment="1">
      <alignment horizontal="left" vertical="top" wrapText="1"/>
    </xf>
    <xf numFmtId="187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/>
    </xf>
    <xf numFmtId="189" fontId="2" fillId="0" borderId="2" xfId="1" applyNumberFormat="1" applyFont="1" applyBorder="1" applyAlignment="1">
      <alignment horizontal="center" vertical="top" wrapText="1"/>
    </xf>
    <xf numFmtId="189" fontId="2" fillId="0" borderId="8" xfId="1" applyNumberFormat="1" applyFont="1" applyBorder="1" applyAlignment="1">
      <alignment horizontal="center" vertical="top" wrapText="1"/>
    </xf>
    <xf numFmtId="189" fontId="2" fillId="0" borderId="0" xfId="1" applyNumberFormat="1" applyFont="1" applyBorder="1" applyAlignment="1">
      <alignment wrapText="1"/>
    </xf>
    <xf numFmtId="1" fontId="2" fillId="0" borderId="11" xfId="0" applyNumberFormat="1" applyFont="1" applyBorder="1" applyAlignment="1">
      <alignment horizontal="center" vertical="top"/>
    </xf>
    <xf numFmtId="189" fontId="2" fillId="0" borderId="2" xfId="1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1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188" fontId="2" fillId="0" borderId="0" xfId="0" applyNumberFormat="1" applyFont="1" applyBorder="1" applyAlignment="1">
      <alignment horizontal="center" wrapText="1"/>
    </xf>
    <xf numFmtId="189" fontId="3" fillId="2" borderId="2" xfId="1" applyNumberFormat="1" applyFont="1" applyFill="1" applyBorder="1" applyAlignment="1">
      <alignment horizontal="center" vertical="center" wrapText="1"/>
    </xf>
    <xf numFmtId="188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3" fontId="12" fillId="0" borderId="2" xfId="0" applyNumberFormat="1" applyFont="1" applyBorder="1" applyAlignment="1">
      <alignment horizontal="right" vertical="top" wrapText="1"/>
    </xf>
    <xf numFmtId="0" fontId="13" fillId="0" borderId="2" xfId="0" applyFont="1" applyBorder="1" applyAlignment="1">
      <alignment vertical="top" wrapText="1"/>
    </xf>
    <xf numFmtId="0" fontId="14" fillId="0" borderId="0" xfId="0" applyFont="1"/>
    <xf numFmtId="0" fontId="2" fillId="0" borderId="2" xfId="0" applyNumberFormat="1" applyFont="1" applyBorder="1" applyAlignment="1">
      <alignment horizontal="left" vertical="top" wrapText="1"/>
    </xf>
    <xf numFmtId="1" fontId="2" fillId="0" borderId="2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187" fontId="2" fillId="0" borderId="17" xfId="0" applyNumberFormat="1" applyFont="1" applyBorder="1" applyAlignment="1">
      <alignment horizontal="left" vertical="top" wrapText="1"/>
    </xf>
    <xf numFmtId="188" fontId="2" fillId="0" borderId="17" xfId="0" applyNumberFormat="1" applyFont="1" applyBorder="1" applyAlignment="1">
      <alignment horizontal="left" vertical="top" wrapText="1"/>
    </xf>
    <xf numFmtId="187" fontId="2" fillId="0" borderId="17" xfId="0" applyNumberFormat="1" applyFont="1" applyBorder="1" applyAlignment="1">
      <alignment horizontal="center" vertical="top" wrapText="1"/>
    </xf>
    <xf numFmtId="188" fontId="2" fillId="0" borderId="17" xfId="1" applyFont="1" applyBorder="1" applyAlignment="1">
      <alignment horizontal="left" vertical="top" wrapText="1"/>
    </xf>
    <xf numFmtId="188" fontId="2" fillId="0" borderId="2" xfId="1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87" fontId="2" fillId="0" borderId="0" xfId="0" applyNumberFormat="1" applyFont="1" applyFill="1" applyBorder="1" applyAlignment="1"/>
    <xf numFmtId="43" fontId="2" fillId="0" borderId="0" xfId="0" applyNumberFormat="1" applyFont="1" applyFill="1" applyBorder="1" applyAlignment="1"/>
    <xf numFmtId="0" fontId="14" fillId="0" borderId="0" xfId="0" applyFont="1" applyFill="1"/>
    <xf numFmtId="187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2" fillId="0" borderId="8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1" fontId="2" fillId="0" borderId="8" xfId="1" applyNumberFormat="1" applyFont="1" applyBorder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43" fontId="2" fillId="0" borderId="0" xfId="0" applyNumberFormat="1" applyFont="1" applyFill="1" applyBorder="1" applyAlignment="1">
      <alignment vertical="center" wrapText="1"/>
    </xf>
    <xf numFmtId="187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 vertical="top"/>
    </xf>
    <xf numFmtId="188" fontId="17" fillId="0" borderId="0" xfId="0" applyNumberFormat="1" applyFont="1" applyAlignment="1">
      <alignment vertical="top"/>
    </xf>
    <xf numFmtId="0" fontId="12" fillId="0" borderId="0" xfId="0" applyFont="1"/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 wrapText="1"/>
    </xf>
    <xf numFmtId="187" fontId="12" fillId="0" borderId="0" xfId="0" applyNumberFormat="1" applyFont="1" applyAlignment="1">
      <alignment vertical="top"/>
    </xf>
    <xf numFmtId="0" fontId="18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90" fontId="11" fillId="4" borderId="2" xfId="0" applyNumberFormat="1" applyFont="1" applyFill="1" applyBorder="1" applyAlignment="1">
      <alignment horizontal="center" vertical="center" wrapText="1"/>
    </xf>
    <xf numFmtId="2" fontId="11" fillId="4" borderId="2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top"/>
    </xf>
    <xf numFmtId="0" fontId="12" fillId="0" borderId="19" xfId="0" applyFont="1" applyBorder="1" applyAlignment="1">
      <alignment vertical="top" wrapText="1"/>
    </xf>
    <xf numFmtId="187" fontId="12" fillId="0" borderId="2" xfId="0" applyNumberFormat="1" applyFont="1" applyBorder="1" applyAlignment="1">
      <alignment vertical="top"/>
    </xf>
    <xf numFmtId="0" fontId="18" fillId="0" borderId="2" xfId="0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vertical="top" wrapText="1"/>
    </xf>
    <xf numFmtId="190" fontId="12" fillId="0" borderId="2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left" vertical="top" wrapText="1"/>
    </xf>
    <xf numFmtId="187" fontId="2" fillId="0" borderId="10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190" fontId="2" fillId="0" borderId="2" xfId="1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187" fontId="2" fillId="0" borderId="10" xfId="0" applyNumberFormat="1" applyFont="1" applyBorder="1" applyAlignment="1">
      <alignment horizontal="center" vertical="top"/>
    </xf>
    <xf numFmtId="190" fontId="2" fillId="0" borderId="2" xfId="1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187" fontId="12" fillId="0" borderId="10" xfId="0" applyNumberFormat="1" applyFont="1" applyBorder="1" applyAlignment="1">
      <alignment vertical="top"/>
    </xf>
    <xf numFmtId="0" fontId="12" fillId="0" borderId="10" xfId="0" applyNumberFormat="1" applyFont="1" applyBorder="1" applyAlignment="1">
      <alignment horizontal="left" vertical="top" wrapText="1"/>
    </xf>
    <xf numFmtId="187" fontId="2" fillId="0" borderId="10" xfId="1" applyNumberFormat="1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/>
    </xf>
    <xf numFmtId="0" fontId="12" fillId="0" borderId="21" xfId="0" applyNumberFormat="1" applyFont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left" vertical="top" wrapText="1"/>
    </xf>
    <xf numFmtId="187" fontId="2" fillId="0" borderId="10" xfId="1" applyNumberFormat="1" applyFont="1" applyBorder="1" applyAlignment="1">
      <alignment horizontal="center" vertical="top" wrapText="1"/>
    </xf>
    <xf numFmtId="0" fontId="21" fillId="0" borderId="2" xfId="0" applyNumberFormat="1" applyFont="1" applyBorder="1" applyAlignment="1">
      <alignment horizontal="left" vertical="top" wrapText="1"/>
    </xf>
    <xf numFmtId="187" fontId="2" fillId="0" borderId="10" xfId="0" applyNumberFormat="1" applyFont="1" applyBorder="1" applyAlignment="1">
      <alignment horizontal="left" vertical="top"/>
    </xf>
    <xf numFmtId="190" fontId="2" fillId="0" borderId="2" xfId="1" applyNumberFormat="1" applyFont="1" applyBorder="1" applyAlignment="1">
      <alignment horizontal="left" vertical="top"/>
    </xf>
    <xf numFmtId="187" fontId="2" fillId="0" borderId="10" xfId="0" applyNumberFormat="1" applyFont="1" applyBorder="1" applyAlignment="1">
      <alignment horizontal="left" vertical="top" wrapText="1"/>
    </xf>
    <xf numFmtId="190" fontId="2" fillId="0" borderId="2" xfId="1" applyNumberFormat="1" applyFont="1" applyBorder="1" applyAlignment="1">
      <alignment horizontal="left" vertical="top" wrapText="1"/>
    </xf>
    <xf numFmtId="0" fontId="12" fillId="0" borderId="19" xfId="0" applyNumberFormat="1" applyFont="1" applyBorder="1" applyAlignment="1">
      <alignment vertical="top" wrapText="1"/>
    </xf>
    <xf numFmtId="190" fontId="2" fillId="0" borderId="10" xfId="1" applyNumberFormat="1" applyFont="1" applyBorder="1" applyAlignment="1">
      <alignment horizontal="left" vertical="top" wrapText="1"/>
    </xf>
    <xf numFmtId="190" fontId="12" fillId="0" borderId="8" xfId="0" applyNumberFormat="1" applyFont="1" applyBorder="1" applyAlignment="1">
      <alignment horizontal="center" vertical="top"/>
    </xf>
    <xf numFmtId="2" fontId="12" fillId="0" borderId="8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 wrapText="1"/>
    </xf>
    <xf numFmtId="190" fontId="12" fillId="0" borderId="2" xfId="1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/>
    </xf>
    <xf numFmtId="187" fontId="11" fillId="4" borderId="9" xfId="0" applyNumberFormat="1" applyFont="1" applyFill="1" applyBorder="1" applyAlignment="1">
      <alignment vertical="top"/>
    </xf>
    <xf numFmtId="187" fontId="11" fillId="4" borderId="2" xfId="0" applyNumberFormat="1" applyFont="1" applyFill="1" applyBorder="1" applyAlignment="1">
      <alignment vertical="top"/>
    </xf>
    <xf numFmtId="49" fontId="11" fillId="4" borderId="2" xfId="0" applyNumberFormat="1" applyFont="1" applyFill="1" applyBorder="1" applyAlignment="1">
      <alignment vertical="top" wrapText="1"/>
    </xf>
    <xf numFmtId="190" fontId="11" fillId="4" borderId="9" xfId="0" applyNumberFormat="1" applyFont="1" applyFill="1" applyBorder="1" applyAlignment="1">
      <alignment vertical="top"/>
    </xf>
    <xf numFmtId="190" fontId="11" fillId="4" borderId="2" xfId="0" applyNumberFormat="1" applyFont="1" applyFill="1" applyBorder="1" applyAlignment="1">
      <alignment vertical="top"/>
    </xf>
    <xf numFmtId="2" fontId="11" fillId="4" borderId="2" xfId="0" applyNumberFormat="1" applyFont="1" applyFill="1" applyBorder="1" applyAlignment="1">
      <alignment horizontal="center" vertical="top"/>
    </xf>
    <xf numFmtId="0" fontId="11" fillId="0" borderId="0" xfId="0" applyFont="1"/>
    <xf numFmtId="190" fontId="12" fillId="0" borderId="0" xfId="0" applyNumberFormat="1" applyFont="1" applyAlignment="1">
      <alignment horizontal="center" vertical="top"/>
    </xf>
    <xf numFmtId="2" fontId="12" fillId="0" borderId="0" xfId="0" applyNumberFormat="1" applyFont="1" applyAlignment="1">
      <alignment horizontal="center" vertical="top"/>
    </xf>
    <xf numFmtId="49" fontId="12" fillId="0" borderId="10" xfId="0" applyNumberFormat="1" applyFont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188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11" fillId="5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top" wrapText="1"/>
    </xf>
    <xf numFmtId="2" fontId="2" fillId="0" borderId="2" xfId="1" applyNumberFormat="1" applyFont="1" applyBorder="1" applyAlignment="1">
      <alignment horizontal="left" vertical="top" wrapText="1"/>
    </xf>
    <xf numFmtId="2" fontId="2" fillId="0" borderId="2" xfId="1" applyNumberFormat="1" applyFont="1" applyFill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wrapText="1"/>
    </xf>
    <xf numFmtId="0" fontId="2" fillId="0" borderId="2" xfId="38" applyNumberFormat="1" applyFont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87" fontId="3" fillId="3" borderId="2" xfId="0" applyNumberFormat="1" applyFont="1" applyFill="1" applyBorder="1" applyAlignment="1">
      <alignment horizontal="center" vertical="center" wrapText="1"/>
    </xf>
    <xf numFmtId="188" fontId="2" fillId="0" borderId="6" xfId="1" applyNumberFormat="1" applyFont="1" applyBorder="1" applyAlignment="1">
      <alignment horizontal="center" vertical="top" wrapText="1"/>
    </xf>
    <xf numFmtId="188" fontId="2" fillId="0" borderId="8" xfId="1" applyNumberFormat="1" applyFont="1" applyBorder="1" applyAlignment="1">
      <alignment horizontal="center" vertical="top" wrapText="1"/>
    </xf>
    <xf numFmtId="187" fontId="2" fillId="0" borderId="6" xfId="1" applyNumberFormat="1" applyFont="1" applyBorder="1" applyAlignment="1">
      <alignment horizontal="center" vertical="top" wrapText="1"/>
    </xf>
    <xf numFmtId="187" fontId="2" fillId="0" borderId="8" xfId="1" applyNumberFormat="1" applyFont="1" applyBorder="1" applyAlignment="1">
      <alignment horizontal="center" vertical="top" wrapText="1"/>
    </xf>
    <xf numFmtId="189" fontId="2" fillId="0" borderId="6" xfId="1" applyNumberFormat="1" applyFont="1" applyBorder="1" applyAlignment="1">
      <alignment horizontal="center" vertical="top" wrapText="1"/>
    </xf>
    <xf numFmtId="189" fontId="2" fillId="0" borderId="8" xfId="1" applyNumberFormat="1" applyFont="1" applyBorder="1" applyAlignment="1">
      <alignment horizontal="center" vertical="top" wrapText="1"/>
    </xf>
    <xf numFmtId="2" fontId="2" fillId="0" borderId="6" xfId="1" applyNumberFormat="1" applyFont="1" applyBorder="1" applyAlignment="1">
      <alignment horizontal="left" vertical="top" wrapText="1"/>
    </xf>
    <xf numFmtId="2" fontId="2" fillId="0" borderId="8" xfId="1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8" xfId="0" applyNumberFormat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top" wrapText="1"/>
    </xf>
    <xf numFmtId="2" fontId="2" fillId="0" borderId="8" xfId="1" applyNumberFormat="1" applyFont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87" fontId="3" fillId="2" borderId="6" xfId="0" applyNumberFormat="1" applyFont="1" applyFill="1" applyBorder="1" applyAlignment="1">
      <alignment horizontal="center" vertical="center" wrapText="1"/>
    </xf>
    <xf numFmtId="187" fontId="3" fillId="2" borderId="8" xfId="0" applyNumberFormat="1" applyFont="1" applyFill="1" applyBorder="1" applyAlignment="1">
      <alignment horizontal="center" vertical="center" wrapText="1"/>
    </xf>
    <xf numFmtId="188" fontId="3" fillId="2" borderId="6" xfId="0" applyNumberFormat="1" applyFont="1" applyFill="1" applyBorder="1" applyAlignment="1">
      <alignment horizontal="center" vertical="center" wrapText="1"/>
    </xf>
    <xf numFmtId="188" fontId="3" fillId="2" borderId="8" xfId="0" applyNumberFormat="1" applyFont="1" applyFill="1" applyBorder="1" applyAlignment="1">
      <alignment horizontal="center" vertical="center" wrapText="1"/>
    </xf>
    <xf numFmtId="187" fontId="3" fillId="2" borderId="5" xfId="0" applyNumberFormat="1" applyFont="1" applyFill="1" applyBorder="1" applyAlignment="1">
      <alignment horizontal="center" vertical="center" wrapText="1"/>
    </xf>
    <xf numFmtId="187" fontId="3" fillId="2" borderId="10" xfId="0" applyNumberFormat="1" applyFont="1" applyFill="1" applyBorder="1" applyAlignment="1">
      <alignment horizontal="center" vertical="center" wrapText="1"/>
    </xf>
    <xf numFmtId="188" fontId="3" fillId="2" borderId="2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2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4" borderId="8" xfId="0" applyFont="1" applyFill="1" applyBorder="1" applyAlignment="1">
      <alignment horizontal="center" vertical="top"/>
    </xf>
    <xf numFmtId="49" fontId="11" fillId="4" borderId="3" xfId="0" applyNumberFormat="1" applyFont="1" applyFill="1" applyBorder="1" applyAlignment="1">
      <alignment horizontal="center" vertical="center" wrapText="1"/>
    </xf>
    <xf numFmtId="49" fontId="11" fillId="4" borderId="20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87" fontId="11" fillId="4" borderId="10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</cellXfs>
  <cellStyles count="39">
    <cellStyle name="Comma" xfId="1" builtinId="3"/>
    <cellStyle name="Comma 2" xfId="2"/>
    <cellStyle name="Comma 2 2" xfId="3"/>
    <cellStyle name="Comma 2 3" xfId="4"/>
    <cellStyle name="Comma 3" xfId="5"/>
    <cellStyle name="Comma 3 2" xfId="6"/>
    <cellStyle name="Comma 3 3" xfId="7"/>
    <cellStyle name="Comma 3 3 2" xfId="8"/>
    <cellStyle name="Comma 4" xfId="9"/>
    <cellStyle name="Comma 5" xfId="10"/>
    <cellStyle name="Comma 6" xfId="11"/>
    <cellStyle name="Excel Built-in Normal" xfId="12"/>
    <cellStyle name="Normal" xfId="0" builtinId="0"/>
    <cellStyle name="Normal 2" xfId="13"/>
    <cellStyle name="Normal 3" xfId="14"/>
    <cellStyle name="Normal 3 2" xfId="15"/>
    <cellStyle name="Normal 3 3" xfId="16"/>
    <cellStyle name="Normal 4" xfId="17"/>
    <cellStyle name="Normal 4 2" xfId="18"/>
    <cellStyle name="Normal 4 2 2" xfId="19"/>
    <cellStyle name="Normal 5" xfId="20"/>
    <cellStyle name="Percent" xfId="38" builtinId="5"/>
    <cellStyle name="เครื่องหมายจุลภาค 2" xfId="21"/>
    <cellStyle name="เครื่องหมายจุลภาค 3" xfId="22"/>
    <cellStyle name="เครื่องหมายจุลภาค 4" xfId="23"/>
    <cellStyle name="เครื่องหมายจุลภาค 4 2" xfId="24"/>
    <cellStyle name="เครื่องหมายจุลภาค 5" xfId="25"/>
    <cellStyle name="เครื่องหมายจุลภาค 5 2" xfId="26"/>
    <cellStyle name="เครื่องหมายจุลภาค 6" xfId="27"/>
    <cellStyle name="ปกติ 2" xfId="28"/>
    <cellStyle name="ปกติ 3" xfId="29"/>
    <cellStyle name="ปกติ 4" xfId="30"/>
    <cellStyle name="ปกติ 5" xfId="31"/>
    <cellStyle name="ปกติ 5 2" xfId="32"/>
    <cellStyle name="ปกติ 6" xfId="33"/>
    <cellStyle name="ปกติ 6 2" xfId="34"/>
    <cellStyle name="ปกติ 7" xfId="35"/>
    <cellStyle name="ปกติ 8" xfId="36"/>
    <cellStyle name="ปกติ 9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view="pageLayout" zoomScaleNormal="140" zoomScaleSheetLayoutView="80" workbookViewId="0">
      <selection activeCell="B6" sqref="B6"/>
    </sheetView>
  </sheetViews>
  <sheetFormatPr defaultRowHeight="18"/>
  <cols>
    <col min="1" max="1" width="3.375" style="79" customWidth="1"/>
    <col min="2" max="2" width="28.5" style="79" bestFit="1" customWidth="1"/>
    <col min="3" max="3" width="9.625" style="64" bestFit="1" customWidth="1"/>
    <col min="4" max="4" width="11" style="64" bestFit="1" customWidth="1"/>
    <col min="5" max="5" width="11.875" style="64" bestFit="1" customWidth="1"/>
    <col min="6" max="6" width="10.875" style="64" bestFit="1" customWidth="1"/>
    <col min="7" max="7" width="6.625" style="80" bestFit="1" customWidth="1"/>
    <col min="8" max="8" width="11.25" style="81" bestFit="1" customWidth="1"/>
    <col min="9" max="9" width="9.375" style="79" bestFit="1" customWidth="1"/>
    <col min="10" max="16384" width="9" style="64"/>
  </cols>
  <sheetData>
    <row r="1" spans="1:12" s="86" customFormat="1" ht="21">
      <c r="A1" s="169" t="s">
        <v>113</v>
      </c>
      <c r="B1" s="169"/>
      <c r="C1" s="169"/>
      <c r="D1" s="169"/>
      <c r="E1" s="169"/>
      <c r="F1" s="169"/>
      <c r="G1" s="169"/>
      <c r="H1" s="169"/>
      <c r="I1" s="91"/>
    </row>
    <row r="2" spans="1:12" s="87" customFormat="1" ht="18.75">
      <c r="A2" s="170" t="s">
        <v>1</v>
      </c>
      <c r="B2" s="170" t="s">
        <v>2</v>
      </c>
      <c r="C2" s="170" t="s">
        <v>45</v>
      </c>
      <c r="D2" s="171" t="s">
        <v>73</v>
      </c>
      <c r="E2" s="171" t="s">
        <v>74</v>
      </c>
      <c r="F2" s="171" t="s">
        <v>75</v>
      </c>
      <c r="G2" s="171"/>
      <c r="H2" s="171" t="s">
        <v>76</v>
      </c>
      <c r="I2" s="92"/>
      <c r="L2" s="88"/>
    </row>
    <row r="3" spans="1:12" s="87" customFormat="1" ht="37.5">
      <c r="A3" s="170"/>
      <c r="B3" s="170"/>
      <c r="C3" s="170"/>
      <c r="D3" s="171"/>
      <c r="E3" s="171"/>
      <c r="F3" s="89" t="s">
        <v>66</v>
      </c>
      <c r="G3" s="90" t="s">
        <v>6</v>
      </c>
      <c r="H3" s="171"/>
      <c r="I3" s="91"/>
      <c r="L3" s="88"/>
    </row>
    <row r="4" spans="1:12" ht="56.25">
      <c r="A4" s="83">
        <v>1</v>
      </c>
      <c r="B4" s="84" t="s">
        <v>77</v>
      </c>
      <c r="C4" s="20">
        <v>2500000</v>
      </c>
      <c r="D4" s="18">
        <v>2200000</v>
      </c>
      <c r="E4" s="20" t="s">
        <v>78</v>
      </c>
      <c r="F4" s="19">
        <v>2200000</v>
      </c>
      <c r="G4" s="85">
        <v>100</v>
      </c>
      <c r="H4" s="84" t="s">
        <v>8</v>
      </c>
      <c r="J4" s="82"/>
      <c r="L4" s="4"/>
    </row>
    <row r="5" spans="1:12" ht="56.25">
      <c r="A5" s="7">
        <v>2</v>
      </c>
      <c r="B5" s="65" t="s">
        <v>110</v>
      </c>
      <c r="C5" s="25">
        <v>7328000</v>
      </c>
      <c r="D5" s="23">
        <v>7328000</v>
      </c>
      <c r="E5" s="21" t="s">
        <v>22</v>
      </c>
      <c r="F5" s="26">
        <v>7209000</v>
      </c>
      <c r="G5" s="66">
        <v>100</v>
      </c>
      <c r="H5" s="65" t="s">
        <v>23</v>
      </c>
      <c r="L5" s="4"/>
    </row>
    <row r="6" spans="1:12" ht="75">
      <c r="A6" s="7">
        <v>3</v>
      </c>
      <c r="B6" s="65" t="s">
        <v>79</v>
      </c>
      <c r="C6" s="21">
        <v>3378500</v>
      </c>
      <c r="D6" s="23">
        <v>3328123.44</v>
      </c>
      <c r="E6" s="21" t="s">
        <v>80</v>
      </c>
      <c r="F6" s="24">
        <v>3328123.44</v>
      </c>
      <c r="G6" s="66">
        <v>100</v>
      </c>
      <c r="H6" s="65" t="s">
        <v>24</v>
      </c>
      <c r="L6" s="4"/>
    </row>
    <row r="7" spans="1:12" ht="56.25">
      <c r="A7" s="7">
        <v>4</v>
      </c>
      <c r="B7" s="65" t="s">
        <v>81</v>
      </c>
      <c r="C7" s="15">
        <v>1400000</v>
      </c>
      <c r="D7" s="16">
        <v>1313200</v>
      </c>
      <c r="E7" s="15" t="s">
        <v>82</v>
      </c>
      <c r="F7" s="10">
        <v>1313200</v>
      </c>
      <c r="G7" s="66">
        <v>100</v>
      </c>
      <c r="H7" s="67" t="s">
        <v>25</v>
      </c>
      <c r="L7" s="4"/>
    </row>
    <row r="8" spans="1:12" ht="56.25">
      <c r="A8" s="7">
        <v>5</v>
      </c>
      <c r="B8" s="65" t="s">
        <v>83</v>
      </c>
      <c r="C8" s="68">
        <v>807000</v>
      </c>
      <c r="D8" s="69">
        <v>807000</v>
      </c>
      <c r="E8" s="70" t="s">
        <v>30</v>
      </c>
      <c r="F8" s="71">
        <v>807000</v>
      </c>
      <c r="G8" s="66">
        <v>100</v>
      </c>
      <c r="H8" s="65" t="s">
        <v>84</v>
      </c>
      <c r="L8" s="4"/>
    </row>
    <row r="9" spans="1:12" ht="56.25">
      <c r="A9" s="7">
        <v>6</v>
      </c>
      <c r="B9" s="65" t="s">
        <v>85</v>
      </c>
      <c r="C9" s="30">
        <v>260000</v>
      </c>
      <c r="D9" s="72">
        <v>254582.13</v>
      </c>
      <c r="E9" s="8" t="s">
        <v>86</v>
      </c>
      <c r="F9" s="72">
        <v>254582.13</v>
      </c>
      <c r="G9" s="66">
        <v>100</v>
      </c>
      <c r="H9" s="65" t="s">
        <v>84</v>
      </c>
      <c r="L9" s="4"/>
    </row>
    <row r="10" spans="1:12" ht="56.25">
      <c r="A10" s="7">
        <v>7</v>
      </c>
      <c r="B10" s="73" t="s">
        <v>87</v>
      </c>
      <c r="C10" s="30">
        <v>600000</v>
      </c>
      <c r="D10" s="31">
        <v>528000</v>
      </c>
      <c r="E10" s="8" t="s">
        <v>34</v>
      </c>
      <c r="F10" s="32">
        <v>528000</v>
      </c>
      <c r="G10" s="66">
        <v>100</v>
      </c>
      <c r="H10" s="65" t="s">
        <v>84</v>
      </c>
      <c r="L10" s="4"/>
    </row>
    <row r="11" spans="1:12" ht="56.25">
      <c r="A11" s="7">
        <v>8</v>
      </c>
      <c r="B11" s="65" t="s">
        <v>111</v>
      </c>
      <c r="C11" s="30">
        <v>10000</v>
      </c>
      <c r="D11" s="31">
        <v>10000</v>
      </c>
      <c r="E11" s="8" t="s">
        <v>36</v>
      </c>
      <c r="F11" s="32">
        <v>10000</v>
      </c>
      <c r="G11" s="66">
        <v>100</v>
      </c>
      <c r="H11" s="65" t="s">
        <v>84</v>
      </c>
      <c r="L11" s="4"/>
    </row>
    <row r="12" spans="1:12" s="76" customFormat="1" ht="56.25">
      <c r="A12" s="46">
        <v>9</v>
      </c>
      <c r="B12" s="65" t="s">
        <v>88</v>
      </c>
      <c r="C12" s="30">
        <v>648000</v>
      </c>
      <c r="D12" s="31">
        <v>588000</v>
      </c>
      <c r="E12" s="8" t="s">
        <v>37</v>
      </c>
      <c r="F12" s="32">
        <v>588000</v>
      </c>
      <c r="G12" s="66">
        <v>100</v>
      </c>
      <c r="H12" s="65" t="s">
        <v>84</v>
      </c>
      <c r="I12" s="77"/>
      <c r="J12" s="74"/>
      <c r="K12" s="74"/>
      <c r="L12" s="75"/>
    </row>
    <row r="13" spans="1:12" s="76" customFormat="1" ht="56.25">
      <c r="A13" s="46">
        <v>10</v>
      </c>
      <c r="B13" s="65" t="s">
        <v>89</v>
      </c>
      <c r="C13" s="30">
        <v>32000</v>
      </c>
      <c r="D13" s="31">
        <v>32000</v>
      </c>
      <c r="E13" s="8" t="s">
        <v>36</v>
      </c>
      <c r="F13" s="32">
        <v>32000</v>
      </c>
      <c r="G13" s="66">
        <v>100</v>
      </c>
      <c r="H13" s="65" t="s">
        <v>84</v>
      </c>
      <c r="I13" s="77"/>
      <c r="J13" s="74"/>
      <c r="K13" s="74"/>
      <c r="L13" s="75"/>
    </row>
    <row r="14" spans="1:12" s="76" customFormat="1" ht="56.25">
      <c r="A14" s="46">
        <v>11</v>
      </c>
      <c r="B14" s="11" t="s">
        <v>90</v>
      </c>
      <c r="C14" s="30">
        <v>10000</v>
      </c>
      <c r="D14" s="31">
        <v>10000</v>
      </c>
      <c r="E14" s="8" t="s">
        <v>36</v>
      </c>
      <c r="F14" s="32">
        <v>10000</v>
      </c>
      <c r="G14" s="66">
        <v>100</v>
      </c>
      <c r="H14" s="65" t="s">
        <v>84</v>
      </c>
      <c r="I14" s="77"/>
      <c r="J14" s="74"/>
      <c r="K14" s="74"/>
      <c r="L14" s="75"/>
    </row>
    <row r="15" spans="1:12" s="76" customFormat="1" ht="56.25">
      <c r="A15" s="46">
        <v>12</v>
      </c>
      <c r="B15" s="65" t="s">
        <v>91</v>
      </c>
      <c r="C15" s="30">
        <v>25000</v>
      </c>
      <c r="D15" s="31">
        <v>25000</v>
      </c>
      <c r="E15" s="8" t="s">
        <v>36</v>
      </c>
      <c r="F15" s="32">
        <v>25000</v>
      </c>
      <c r="G15" s="66">
        <v>100</v>
      </c>
      <c r="H15" s="65" t="s">
        <v>84</v>
      </c>
      <c r="I15" s="77"/>
      <c r="J15" s="74"/>
      <c r="K15" s="74"/>
      <c r="L15" s="75"/>
    </row>
    <row r="16" spans="1:12" s="76" customFormat="1" ht="56.25">
      <c r="A16" s="46">
        <v>13</v>
      </c>
      <c r="B16" s="65" t="s">
        <v>92</v>
      </c>
      <c r="C16" s="30">
        <v>423000</v>
      </c>
      <c r="D16" s="31">
        <v>423000</v>
      </c>
      <c r="E16" s="8" t="s">
        <v>93</v>
      </c>
      <c r="F16" s="32">
        <v>423000</v>
      </c>
      <c r="G16" s="66">
        <v>100</v>
      </c>
      <c r="H16" s="65" t="s">
        <v>84</v>
      </c>
      <c r="I16" s="77"/>
      <c r="J16" s="74"/>
      <c r="K16" s="74"/>
      <c r="L16" s="75"/>
    </row>
    <row r="17" spans="1:12" s="76" customFormat="1" ht="56.25">
      <c r="A17" s="46">
        <v>14</v>
      </c>
      <c r="B17" s="65" t="s">
        <v>94</v>
      </c>
      <c r="C17" s="30">
        <v>204000</v>
      </c>
      <c r="D17" s="31">
        <v>201500</v>
      </c>
      <c r="E17" s="8" t="s">
        <v>95</v>
      </c>
      <c r="F17" s="32">
        <v>201500</v>
      </c>
      <c r="G17" s="66">
        <v>100</v>
      </c>
      <c r="H17" s="65" t="s">
        <v>84</v>
      </c>
      <c r="I17" s="77"/>
      <c r="J17" s="74"/>
      <c r="K17" s="74"/>
      <c r="L17" s="75"/>
    </row>
    <row r="18" spans="1:12" s="76" customFormat="1" ht="56.25">
      <c r="A18" s="46">
        <v>15</v>
      </c>
      <c r="B18" s="65" t="s">
        <v>96</v>
      </c>
      <c r="C18" s="30">
        <v>700000</v>
      </c>
      <c r="D18" s="31">
        <v>369000</v>
      </c>
      <c r="E18" s="8" t="s">
        <v>97</v>
      </c>
      <c r="F18" s="32">
        <v>369000</v>
      </c>
      <c r="G18" s="66">
        <v>100</v>
      </c>
      <c r="H18" s="65" t="s">
        <v>84</v>
      </c>
      <c r="I18" s="77"/>
      <c r="J18" s="74"/>
      <c r="K18" s="78"/>
      <c r="L18" s="75"/>
    </row>
    <row r="19" spans="1:12" ht="56.25">
      <c r="A19" s="46">
        <v>16</v>
      </c>
      <c r="B19" s="65" t="s">
        <v>112</v>
      </c>
      <c r="C19" s="30">
        <v>1060000</v>
      </c>
      <c r="D19" s="16">
        <v>1050000</v>
      </c>
      <c r="E19" s="8" t="s">
        <v>27</v>
      </c>
      <c r="F19" s="23">
        <v>899566.66</v>
      </c>
      <c r="G19" s="10">
        <v>100</v>
      </c>
      <c r="H19" s="65" t="s">
        <v>108</v>
      </c>
      <c r="I19" s="93">
        <f>D19-F19</f>
        <v>150433.33999999997</v>
      </c>
    </row>
  </sheetData>
  <mergeCells count="8">
    <mergeCell ref="A1:H1"/>
    <mergeCell ref="A2:A3"/>
    <mergeCell ref="B2:B3"/>
    <mergeCell ref="C2:C3"/>
    <mergeCell ref="D2:D3"/>
    <mergeCell ref="E2:E3"/>
    <mergeCell ref="F2:G2"/>
    <mergeCell ref="H2:H3"/>
  </mergeCells>
  <pageMargins left="0.28125" right="0.16770833333333332" top="0.61458333333333337" bottom="0.44791666666666669" header="0.31496062992125984" footer="0.20833333333333334"/>
  <pageSetup paperSize="9" orientation="portrait" verticalDpi="0" r:id="rId1"/>
  <headerFooter>
    <oddHeader>&amp;R&amp;"TH SarabunPSK,ตัวหนา"&amp;16บัญชีหมายเลข 1</oddHeader>
    <oddFooter>&amp;C&amp;"TH SarabunPSK,ธรรมดา"&amp;Z&amp;F&amp;R&amp;"TH SarabunPSK,ธรรมดา"หน้าที่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Layout" topLeftCell="A31" zoomScaleNormal="110" zoomScaleSheetLayoutView="100" workbookViewId="0">
      <selection activeCell="K20" sqref="K20"/>
    </sheetView>
  </sheetViews>
  <sheetFormatPr defaultRowHeight="18.75"/>
  <cols>
    <col min="1" max="1" width="2.625" style="1" bestFit="1" customWidth="1"/>
    <col min="2" max="2" width="35.375" style="37" customWidth="1"/>
    <col min="3" max="3" width="10.625" style="38" bestFit="1" customWidth="1"/>
    <col min="4" max="4" width="13.75" style="39" customWidth="1"/>
    <col min="5" max="5" width="11.5" style="2" customWidth="1"/>
    <col min="6" max="6" width="9.625" style="49" bestFit="1" customWidth="1"/>
    <col min="7" max="7" width="7.375" style="56" bestFit="1" customWidth="1"/>
    <col min="8" max="8" width="8.875" style="49" bestFit="1" customWidth="1"/>
    <col min="9" max="9" width="5.75" style="56" bestFit="1" customWidth="1"/>
    <col min="10" max="10" width="12.75" style="166" customWidth="1"/>
    <col min="11" max="11" width="5.625" style="40" bestFit="1" customWidth="1"/>
    <col min="12" max="12" width="12" style="2" customWidth="1"/>
    <col min="13" max="13" width="11" style="2" bestFit="1" customWidth="1"/>
    <col min="14" max="14" width="11.875" style="3" bestFit="1" customWidth="1"/>
    <col min="15" max="15" width="14.375" style="3" bestFit="1" customWidth="1"/>
    <col min="16" max="16384" width="9" style="3"/>
  </cols>
  <sheetData>
    <row r="1" spans="1:15" ht="21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5" s="45" customFormat="1" ht="37.5" customHeight="1">
      <c r="A2" s="187" t="s">
        <v>2</v>
      </c>
      <c r="B2" s="188"/>
      <c r="C2" s="191" t="s">
        <v>45</v>
      </c>
      <c r="D2" s="193" t="s">
        <v>48</v>
      </c>
      <c r="E2" s="191" t="s">
        <v>3</v>
      </c>
      <c r="F2" s="195" t="s">
        <v>44</v>
      </c>
      <c r="G2" s="196"/>
      <c r="H2" s="195" t="s">
        <v>4</v>
      </c>
      <c r="I2" s="196"/>
      <c r="J2" s="197" t="s">
        <v>69</v>
      </c>
      <c r="K2" s="197"/>
      <c r="L2" s="184" t="s">
        <v>5</v>
      </c>
      <c r="M2" s="44"/>
    </row>
    <row r="3" spans="1:15" s="45" customFormat="1" ht="37.5">
      <c r="A3" s="189"/>
      <c r="B3" s="190"/>
      <c r="C3" s="192"/>
      <c r="D3" s="194"/>
      <c r="E3" s="192"/>
      <c r="F3" s="57" t="s">
        <v>66</v>
      </c>
      <c r="G3" s="58" t="s">
        <v>6</v>
      </c>
      <c r="H3" s="57" t="s">
        <v>66</v>
      </c>
      <c r="I3" s="58" t="s">
        <v>6</v>
      </c>
      <c r="J3" s="158" t="s">
        <v>68</v>
      </c>
      <c r="K3" s="168" t="s">
        <v>6</v>
      </c>
      <c r="L3" s="185"/>
      <c r="M3" s="44"/>
    </row>
    <row r="4" spans="1:15" s="13" customFormat="1" ht="62.25" customHeight="1">
      <c r="A4" s="6">
        <v>1</v>
      </c>
      <c r="B4" s="41" t="s">
        <v>65</v>
      </c>
      <c r="C4" s="15">
        <v>2640000</v>
      </c>
      <c r="D4" s="16">
        <v>2112000</v>
      </c>
      <c r="E4" s="15" t="s">
        <v>7</v>
      </c>
      <c r="F4" s="47">
        <v>2112000</v>
      </c>
      <c r="G4" s="16">
        <v>100</v>
      </c>
      <c r="H4" s="47">
        <v>0</v>
      </c>
      <c r="I4" s="16">
        <v>0</v>
      </c>
      <c r="J4" s="162" t="s">
        <v>211</v>
      </c>
      <c r="K4" s="17">
        <v>90</v>
      </c>
      <c r="L4" s="11" t="s">
        <v>8</v>
      </c>
      <c r="M4" s="12"/>
      <c r="O4" s="5"/>
    </row>
    <row r="5" spans="1:15" s="13" customFormat="1" ht="58.5" customHeight="1">
      <c r="A5" s="6">
        <v>2</v>
      </c>
      <c r="B5" s="41" t="s">
        <v>71</v>
      </c>
      <c r="C5" s="15">
        <v>14000000</v>
      </c>
      <c r="D5" s="16">
        <v>13978267.41</v>
      </c>
      <c r="E5" s="15" t="s">
        <v>9</v>
      </c>
      <c r="F5" s="47">
        <v>0</v>
      </c>
      <c r="G5" s="16">
        <v>0</v>
      </c>
      <c r="H5" s="47">
        <v>0</v>
      </c>
      <c r="I5" s="16">
        <v>0</v>
      </c>
      <c r="J5" s="163"/>
      <c r="K5" s="17">
        <v>60</v>
      </c>
      <c r="L5" s="11" t="s">
        <v>10</v>
      </c>
      <c r="M5" s="12"/>
      <c r="O5" s="5"/>
    </row>
    <row r="6" spans="1:15" s="13" customFormat="1" ht="78" customHeight="1">
      <c r="A6" s="6">
        <v>3</v>
      </c>
      <c r="B6" s="41" t="s">
        <v>70</v>
      </c>
      <c r="C6" s="15">
        <v>2400000</v>
      </c>
      <c r="D6" s="16">
        <v>2130000</v>
      </c>
      <c r="E6" s="15" t="s">
        <v>11</v>
      </c>
      <c r="F6" s="47">
        <v>0</v>
      </c>
      <c r="G6" s="16">
        <v>0</v>
      </c>
      <c r="H6" s="47">
        <v>0</v>
      </c>
      <c r="I6" s="16">
        <v>0</v>
      </c>
      <c r="J6" s="167"/>
      <c r="K6" s="17">
        <v>65</v>
      </c>
      <c r="L6" s="11" t="s">
        <v>10</v>
      </c>
      <c r="M6" s="12"/>
      <c r="O6" s="5"/>
    </row>
    <row r="7" spans="1:15" s="13" customFormat="1" ht="58.5" customHeight="1">
      <c r="A7" s="6">
        <v>4</v>
      </c>
      <c r="B7" s="42" t="s">
        <v>49</v>
      </c>
      <c r="C7" s="15">
        <v>1850000</v>
      </c>
      <c r="D7" s="18">
        <v>1844630</v>
      </c>
      <c r="E7" s="15" t="s">
        <v>12</v>
      </c>
      <c r="F7" s="48">
        <v>0</v>
      </c>
      <c r="G7" s="16">
        <v>0</v>
      </c>
      <c r="H7" s="48">
        <v>0</v>
      </c>
      <c r="I7" s="16">
        <v>0</v>
      </c>
      <c r="J7" s="163" t="s">
        <v>212</v>
      </c>
      <c r="K7" s="17">
        <v>100</v>
      </c>
      <c r="L7" s="14" t="s">
        <v>13</v>
      </c>
      <c r="M7" s="12"/>
      <c r="O7" s="5"/>
    </row>
    <row r="8" spans="1:15" s="13" customFormat="1" ht="59.25" customHeight="1">
      <c r="A8" s="6">
        <v>5</v>
      </c>
      <c r="B8" s="42" t="s">
        <v>50</v>
      </c>
      <c r="C8" s="15">
        <v>992000</v>
      </c>
      <c r="D8" s="18">
        <v>850000</v>
      </c>
      <c r="E8" s="20" t="s">
        <v>14</v>
      </c>
      <c r="F8" s="48">
        <v>850000</v>
      </c>
      <c r="G8" s="16">
        <v>100</v>
      </c>
      <c r="H8" s="48">
        <v>0</v>
      </c>
      <c r="I8" s="16">
        <v>0</v>
      </c>
      <c r="J8" s="163" t="s">
        <v>262</v>
      </c>
      <c r="K8" s="17">
        <v>0</v>
      </c>
      <c r="L8" s="14" t="s">
        <v>16</v>
      </c>
      <c r="M8" s="12"/>
      <c r="O8" s="5"/>
    </row>
    <row r="9" spans="1:15" s="13" customFormat="1" ht="75">
      <c r="A9" s="6">
        <v>6</v>
      </c>
      <c r="B9" s="42" t="s">
        <v>64</v>
      </c>
      <c r="C9" s="15">
        <v>34625600</v>
      </c>
      <c r="D9" s="18">
        <v>34590000</v>
      </c>
      <c r="E9" s="20" t="s">
        <v>15</v>
      </c>
      <c r="F9" s="48">
        <v>0</v>
      </c>
      <c r="G9" s="16">
        <v>0</v>
      </c>
      <c r="H9" s="48">
        <v>0</v>
      </c>
      <c r="I9" s="16">
        <v>0</v>
      </c>
      <c r="J9" s="163" t="s">
        <v>263</v>
      </c>
      <c r="K9" s="17">
        <v>0</v>
      </c>
      <c r="L9" s="14" t="s">
        <v>16</v>
      </c>
      <c r="M9" s="12"/>
      <c r="O9" s="5"/>
    </row>
    <row r="10" spans="1:15" s="13" customFormat="1" ht="65.25" customHeight="1">
      <c r="A10" s="6">
        <v>7</v>
      </c>
      <c r="B10" s="42" t="s">
        <v>51</v>
      </c>
      <c r="C10" s="21">
        <v>2116700</v>
      </c>
      <c r="D10" s="23">
        <v>1398000</v>
      </c>
      <c r="E10" s="21" t="s">
        <v>18</v>
      </c>
      <c r="F10" s="22">
        <v>1398000</v>
      </c>
      <c r="G10" s="16">
        <v>100</v>
      </c>
      <c r="H10" s="22">
        <v>0</v>
      </c>
      <c r="I10" s="16">
        <v>0</v>
      </c>
      <c r="J10" s="163" t="s">
        <v>231</v>
      </c>
      <c r="K10" s="17">
        <v>0</v>
      </c>
      <c r="L10" s="11" t="s">
        <v>17</v>
      </c>
      <c r="M10" s="12"/>
      <c r="O10" s="5"/>
    </row>
    <row r="11" spans="1:15" s="13" customFormat="1" ht="61.5" customHeight="1">
      <c r="A11" s="6">
        <v>8</v>
      </c>
      <c r="B11" s="42" t="s">
        <v>52</v>
      </c>
      <c r="C11" s="15">
        <v>1200000</v>
      </c>
      <c r="D11" s="16">
        <v>790000</v>
      </c>
      <c r="E11" s="15" t="s">
        <v>19</v>
      </c>
      <c r="F11" s="47">
        <v>790000</v>
      </c>
      <c r="G11" s="16">
        <v>100</v>
      </c>
      <c r="H11" s="47">
        <v>0</v>
      </c>
      <c r="I11" s="16">
        <v>0</v>
      </c>
      <c r="J11" s="163" t="s">
        <v>213</v>
      </c>
      <c r="K11" s="17">
        <v>0</v>
      </c>
      <c r="L11" s="11" t="s">
        <v>17</v>
      </c>
      <c r="M11" s="12"/>
      <c r="O11" s="5"/>
    </row>
    <row r="12" spans="1:15" s="13" customFormat="1" ht="37.5" customHeight="1">
      <c r="A12" s="6">
        <v>9</v>
      </c>
      <c r="B12" s="42" t="s">
        <v>53</v>
      </c>
      <c r="C12" s="21">
        <v>2777000</v>
      </c>
      <c r="D12" s="23">
        <v>2330000</v>
      </c>
      <c r="E12" s="21" t="s">
        <v>54</v>
      </c>
      <c r="F12" s="22">
        <v>2777000</v>
      </c>
      <c r="G12" s="16">
        <v>100</v>
      </c>
      <c r="H12" s="22">
        <v>1370986</v>
      </c>
      <c r="I12" s="16">
        <v>58.8406008583691</v>
      </c>
      <c r="J12" s="163" t="s">
        <v>214</v>
      </c>
      <c r="K12" s="17">
        <v>75</v>
      </c>
      <c r="L12" s="11" t="s">
        <v>20</v>
      </c>
      <c r="M12" s="12"/>
      <c r="O12" s="5"/>
    </row>
    <row r="13" spans="1:15" s="13" customFormat="1" ht="64.5" customHeight="1">
      <c r="A13" s="6">
        <v>10</v>
      </c>
      <c r="B13" s="42" t="s">
        <v>55</v>
      </c>
      <c r="C13" s="21">
        <v>1365000</v>
      </c>
      <c r="D13" s="23">
        <v>999000</v>
      </c>
      <c r="E13" s="21" t="s">
        <v>21</v>
      </c>
      <c r="F13" s="22">
        <v>999000</v>
      </c>
      <c r="G13" s="16">
        <v>100</v>
      </c>
      <c r="H13" s="22">
        <v>0</v>
      </c>
      <c r="I13" s="16">
        <v>0</v>
      </c>
      <c r="J13" s="163" t="s">
        <v>215</v>
      </c>
      <c r="K13" s="17">
        <v>30</v>
      </c>
      <c r="L13" s="11" t="s">
        <v>20</v>
      </c>
      <c r="M13" s="12"/>
      <c r="O13" s="5"/>
    </row>
    <row r="14" spans="1:15" s="13" customFormat="1" ht="56.25">
      <c r="A14" s="28">
        <v>11</v>
      </c>
      <c r="B14" s="41" t="s">
        <v>56</v>
      </c>
      <c r="C14" s="21">
        <v>7000000</v>
      </c>
      <c r="D14" s="23">
        <v>5163600</v>
      </c>
      <c r="E14" s="8" t="s">
        <v>26</v>
      </c>
      <c r="F14" s="22">
        <v>5163600</v>
      </c>
      <c r="G14" s="23">
        <v>100</v>
      </c>
      <c r="H14" s="22">
        <v>0</v>
      </c>
      <c r="I14" s="23">
        <v>0</v>
      </c>
      <c r="J14" s="164" t="s">
        <v>232</v>
      </c>
      <c r="K14" s="27">
        <v>90</v>
      </c>
      <c r="L14" s="11" t="s">
        <v>47</v>
      </c>
      <c r="M14" s="12"/>
      <c r="O14" s="5"/>
    </row>
    <row r="15" spans="1:15" s="13" customFormat="1" ht="60.75" customHeight="1">
      <c r="A15" s="6">
        <v>12</v>
      </c>
      <c r="B15" s="41" t="s">
        <v>63</v>
      </c>
      <c r="C15" s="15">
        <v>9000000</v>
      </c>
      <c r="D15" s="172">
        <v>15960000</v>
      </c>
      <c r="E15" s="174" t="s">
        <v>28</v>
      </c>
      <c r="F15" s="176">
        <v>15960000</v>
      </c>
      <c r="G15" s="172">
        <v>100</v>
      </c>
      <c r="H15" s="176">
        <v>0</v>
      </c>
      <c r="I15" s="172">
        <v>0</v>
      </c>
      <c r="J15" s="178" t="s">
        <v>216</v>
      </c>
      <c r="K15" s="182">
        <v>60</v>
      </c>
      <c r="L15" s="180" t="s">
        <v>16</v>
      </c>
      <c r="M15" s="12"/>
      <c r="O15" s="5"/>
    </row>
    <row r="16" spans="1:15" s="13" customFormat="1" ht="55.5" customHeight="1">
      <c r="A16" s="28">
        <v>13</v>
      </c>
      <c r="B16" s="41" t="s">
        <v>62</v>
      </c>
      <c r="C16" s="15">
        <v>7000000</v>
      </c>
      <c r="D16" s="173"/>
      <c r="E16" s="175"/>
      <c r="F16" s="177"/>
      <c r="G16" s="173"/>
      <c r="H16" s="177"/>
      <c r="I16" s="173"/>
      <c r="J16" s="179"/>
      <c r="K16" s="183"/>
      <c r="L16" s="181"/>
      <c r="M16" s="12"/>
      <c r="O16" s="5"/>
    </row>
    <row r="17" spans="1:22" s="34" customFormat="1" ht="37.5">
      <c r="A17" s="50">
        <v>14</v>
      </c>
      <c r="B17" s="41" t="s">
        <v>61</v>
      </c>
      <c r="C17" s="30">
        <v>1200000</v>
      </c>
      <c r="D17" s="31">
        <v>1199600</v>
      </c>
      <c r="E17" s="8" t="s">
        <v>29</v>
      </c>
      <c r="F17" s="51">
        <v>0</v>
      </c>
      <c r="G17" s="9">
        <v>0</v>
      </c>
      <c r="H17" s="51">
        <v>0</v>
      </c>
      <c r="I17" s="9">
        <v>0</v>
      </c>
      <c r="J17" s="165" t="s">
        <v>217</v>
      </c>
      <c r="K17" s="35">
        <v>20</v>
      </c>
      <c r="L17" s="11" t="s">
        <v>67</v>
      </c>
      <c r="M17" s="33"/>
      <c r="O17" s="5"/>
    </row>
    <row r="18" spans="1:22" s="34" customFormat="1" ht="37.5">
      <c r="A18" s="50">
        <v>15</v>
      </c>
      <c r="B18" s="41" t="s">
        <v>40</v>
      </c>
      <c r="C18" s="30">
        <v>11650000</v>
      </c>
      <c r="D18" s="31">
        <v>11650000</v>
      </c>
      <c r="E18" s="8" t="s">
        <v>31</v>
      </c>
      <c r="F18" s="51">
        <v>0</v>
      </c>
      <c r="G18" s="9">
        <v>0</v>
      </c>
      <c r="H18" s="51">
        <v>0</v>
      </c>
      <c r="I18" s="9">
        <v>0</v>
      </c>
      <c r="J18" s="165" t="s">
        <v>218</v>
      </c>
      <c r="K18" s="35">
        <v>90</v>
      </c>
      <c r="L18" s="11" t="s">
        <v>67</v>
      </c>
      <c r="M18" s="33"/>
      <c r="O18" s="5"/>
    </row>
    <row r="19" spans="1:22" s="34" customFormat="1" ht="93.75">
      <c r="A19" s="53">
        <v>16</v>
      </c>
      <c r="B19" s="55" t="s">
        <v>72</v>
      </c>
      <c r="C19" s="30">
        <v>6651000</v>
      </c>
      <c r="D19" s="31">
        <v>5600000</v>
      </c>
      <c r="E19" s="8" t="s">
        <v>32</v>
      </c>
      <c r="F19" s="51">
        <v>0</v>
      </c>
      <c r="G19" s="9">
        <v>0</v>
      </c>
      <c r="H19" s="51">
        <v>0</v>
      </c>
      <c r="I19" s="9">
        <v>0</v>
      </c>
      <c r="J19" s="165" t="s">
        <v>264</v>
      </c>
      <c r="K19" s="35">
        <v>0</v>
      </c>
      <c r="L19" s="11" t="s">
        <v>46</v>
      </c>
      <c r="M19" s="33"/>
      <c r="O19" s="5"/>
    </row>
    <row r="20" spans="1:22" s="34" customFormat="1" ht="37.5">
      <c r="A20" s="50">
        <v>17</v>
      </c>
      <c r="B20" s="54" t="s">
        <v>42</v>
      </c>
      <c r="C20" s="30">
        <v>400000</v>
      </c>
      <c r="D20" s="31">
        <v>390399.56</v>
      </c>
      <c r="E20" s="8" t="s">
        <v>33</v>
      </c>
      <c r="F20" s="51">
        <v>0</v>
      </c>
      <c r="G20" s="9">
        <v>0</v>
      </c>
      <c r="H20" s="51">
        <v>0</v>
      </c>
      <c r="I20" s="9">
        <v>0</v>
      </c>
      <c r="J20" s="165" t="s">
        <v>219</v>
      </c>
      <c r="K20" s="35">
        <v>100</v>
      </c>
      <c r="L20" s="11" t="s">
        <v>67</v>
      </c>
      <c r="M20" s="33"/>
      <c r="O20" s="5"/>
    </row>
    <row r="21" spans="1:22" s="34" customFormat="1" ht="37.5">
      <c r="A21" s="50">
        <v>18</v>
      </c>
      <c r="B21" s="54" t="s">
        <v>41</v>
      </c>
      <c r="C21" s="30">
        <v>400000</v>
      </c>
      <c r="D21" s="31">
        <v>396385</v>
      </c>
      <c r="E21" s="8" t="s">
        <v>33</v>
      </c>
      <c r="F21" s="51">
        <v>0</v>
      </c>
      <c r="G21" s="9">
        <v>0</v>
      </c>
      <c r="H21" s="51">
        <v>0</v>
      </c>
      <c r="I21" s="9">
        <v>0</v>
      </c>
      <c r="J21" s="165" t="s">
        <v>220</v>
      </c>
      <c r="K21" s="35">
        <v>100</v>
      </c>
      <c r="L21" s="11" t="s">
        <v>67</v>
      </c>
      <c r="M21" s="33"/>
      <c r="O21" s="5"/>
    </row>
    <row r="22" spans="1:22" s="34" customFormat="1" ht="37.5">
      <c r="A22" s="50">
        <v>19</v>
      </c>
      <c r="B22" s="54" t="s">
        <v>58</v>
      </c>
      <c r="C22" s="30">
        <v>1200000</v>
      </c>
      <c r="D22" s="31">
        <v>800000</v>
      </c>
      <c r="E22" s="8" t="s">
        <v>35</v>
      </c>
      <c r="F22" s="51">
        <v>0</v>
      </c>
      <c r="G22" s="9">
        <v>0</v>
      </c>
      <c r="H22" s="51">
        <v>0</v>
      </c>
      <c r="I22" s="9">
        <v>0</v>
      </c>
      <c r="J22" s="165" t="s">
        <v>221</v>
      </c>
      <c r="K22" s="35">
        <v>100</v>
      </c>
      <c r="L22" s="11" t="s">
        <v>67</v>
      </c>
      <c r="M22" s="33"/>
      <c r="O22" s="5"/>
    </row>
    <row r="23" spans="1:22" s="34" customFormat="1" ht="37.5">
      <c r="A23" s="50">
        <v>20</v>
      </c>
      <c r="B23" s="54" t="s">
        <v>43</v>
      </c>
      <c r="C23" s="30">
        <v>500000</v>
      </c>
      <c r="D23" s="31">
        <v>485000</v>
      </c>
      <c r="E23" s="8" t="s">
        <v>33</v>
      </c>
      <c r="F23" s="51">
        <v>0</v>
      </c>
      <c r="G23" s="9">
        <v>0</v>
      </c>
      <c r="H23" s="51">
        <v>0</v>
      </c>
      <c r="I23" s="9">
        <v>0</v>
      </c>
      <c r="J23" s="165" t="s">
        <v>220</v>
      </c>
      <c r="K23" s="35">
        <v>100</v>
      </c>
      <c r="L23" s="11" t="s">
        <v>67</v>
      </c>
      <c r="M23" s="33"/>
      <c r="O23" s="5"/>
    </row>
    <row r="24" spans="1:22" s="13" customFormat="1" ht="37.5" customHeight="1">
      <c r="A24" s="29">
        <v>21</v>
      </c>
      <c r="B24" s="43" t="s">
        <v>57</v>
      </c>
      <c r="C24" s="21">
        <v>1484000</v>
      </c>
      <c r="D24" s="23">
        <v>1460000</v>
      </c>
      <c r="E24" s="21" t="s">
        <v>38</v>
      </c>
      <c r="F24" s="22">
        <v>1460000</v>
      </c>
      <c r="G24" s="23">
        <v>100</v>
      </c>
      <c r="H24" s="22">
        <v>0</v>
      </c>
      <c r="I24" s="23">
        <v>0</v>
      </c>
      <c r="J24" s="164" t="s">
        <v>222</v>
      </c>
      <c r="K24" s="27">
        <v>5</v>
      </c>
      <c r="L24" s="52" t="s">
        <v>47</v>
      </c>
      <c r="M24" s="12"/>
      <c r="O24" s="5"/>
    </row>
    <row r="25" spans="1:22" s="13" customFormat="1" ht="37.5">
      <c r="A25" s="29">
        <v>22</v>
      </c>
      <c r="B25" s="43" t="s">
        <v>59</v>
      </c>
      <c r="C25" s="21">
        <v>5200000</v>
      </c>
      <c r="D25" s="23">
        <v>5175000</v>
      </c>
      <c r="E25" s="21" t="s">
        <v>39</v>
      </c>
      <c r="F25" s="22">
        <v>5175000</v>
      </c>
      <c r="G25" s="23">
        <v>100</v>
      </c>
      <c r="H25" s="22">
        <v>0</v>
      </c>
      <c r="I25" s="23">
        <v>0</v>
      </c>
      <c r="J25" s="164" t="s">
        <v>223</v>
      </c>
      <c r="K25" s="27">
        <v>0</v>
      </c>
      <c r="L25" s="52" t="s">
        <v>47</v>
      </c>
      <c r="M25" s="12"/>
      <c r="O25" s="5"/>
    </row>
    <row r="26" spans="1:22" s="13" customFormat="1" ht="37.5">
      <c r="A26" s="29">
        <v>23</v>
      </c>
      <c r="B26" s="43" t="s">
        <v>60</v>
      </c>
      <c r="C26" s="21">
        <v>3300000</v>
      </c>
      <c r="D26" s="23">
        <v>3275000</v>
      </c>
      <c r="E26" s="21" t="s">
        <v>39</v>
      </c>
      <c r="F26" s="22">
        <v>3275000</v>
      </c>
      <c r="G26" s="23">
        <v>100</v>
      </c>
      <c r="H26" s="22">
        <v>0</v>
      </c>
      <c r="I26" s="23">
        <v>0</v>
      </c>
      <c r="J26" s="164" t="s">
        <v>224</v>
      </c>
      <c r="K26" s="27">
        <v>0</v>
      </c>
      <c r="L26" s="52" t="s">
        <v>47</v>
      </c>
      <c r="M26" s="12"/>
      <c r="O26" s="5"/>
    </row>
    <row r="31" spans="1:22" s="36" customFormat="1">
      <c r="A31" s="1"/>
      <c r="B31" s="37"/>
      <c r="C31" s="38"/>
      <c r="D31" s="39"/>
      <c r="E31" s="2"/>
      <c r="F31" s="49"/>
      <c r="G31" s="56"/>
      <c r="H31" s="49"/>
      <c r="I31" s="56"/>
      <c r="J31" s="166"/>
      <c r="K31" s="40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</row>
  </sheetData>
  <mergeCells count="18">
    <mergeCell ref="A1:L1"/>
    <mergeCell ref="A2:B3"/>
    <mergeCell ref="C2:C3"/>
    <mergeCell ref="D2:D3"/>
    <mergeCell ref="E2:E3"/>
    <mergeCell ref="F2:G2"/>
    <mergeCell ref="J2:K2"/>
    <mergeCell ref="H2:I2"/>
    <mergeCell ref="I15:I16"/>
    <mergeCell ref="J15:J16"/>
    <mergeCell ref="L15:L16"/>
    <mergeCell ref="K15:K16"/>
    <mergeCell ref="L2:L3"/>
    <mergeCell ref="D15:D16"/>
    <mergeCell ref="E15:E16"/>
    <mergeCell ref="F15:F16"/>
    <mergeCell ref="G15:G16"/>
    <mergeCell ref="H15:H16"/>
  </mergeCells>
  <pageMargins left="0.15748031496062992" right="7.874015748031496E-2" top="0.46875" bottom="0.40625" header="0.15748031496062992" footer="0.15625"/>
  <pageSetup paperSize="9" scale="98" orientation="landscape" verticalDpi="0" r:id="rId1"/>
  <headerFooter>
    <oddHeader>&amp;R&amp;"TH SarabunPSK,ตัวหนา"&amp;16บัญชีหมายเลข 2</oddHeader>
    <oddFooter>&amp;C&amp;"TH SarabunPSK,ธรรมดา"&amp;12หน้าที่ &amp;P&amp;R&amp;"TH SarabunPSK,ธรรมดา"&amp;9&amp;Z&amp;F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workbookViewId="0">
      <selection activeCell="F6" sqref="F6"/>
    </sheetView>
  </sheetViews>
  <sheetFormatPr defaultRowHeight="14.25"/>
  <cols>
    <col min="1" max="1" width="3.125" customWidth="1"/>
    <col min="2" max="2" width="31" customWidth="1"/>
    <col min="3" max="3" width="9.125" bestFit="1" customWidth="1"/>
    <col min="4" max="4" width="24.625" customWidth="1"/>
    <col min="5" max="5" width="10.625" bestFit="1" customWidth="1"/>
    <col min="6" max="6" width="15.25" customWidth="1"/>
  </cols>
  <sheetData>
    <row r="1" spans="1:6" ht="21">
      <c r="A1" s="198" t="s">
        <v>98</v>
      </c>
      <c r="B1" s="198"/>
      <c r="C1" s="198"/>
      <c r="D1" s="198"/>
      <c r="E1" s="198"/>
      <c r="F1" s="198"/>
    </row>
    <row r="2" spans="1:6" s="59" customFormat="1" ht="56.25">
      <c r="A2" s="160" t="s">
        <v>1</v>
      </c>
      <c r="B2" s="160" t="s">
        <v>2</v>
      </c>
      <c r="C2" s="160" t="s">
        <v>45</v>
      </c>
      <c r="D2" s="160" t="s">
        <v>69</v>
      </c>
      <c r="E2" s="160" t="s">
        <v>109</v>
      </c>
      <c r="F2" s="161" t="s">
        <v>68</v>
      </c>
    </row>
    <row r="3" spans="1:6" ht="75">
      <c r="A3" s="60">
        <v>1</v>
      </c>
      <c r="B3" s="61" t="s">
        <v>105</v>
      </c>
      <c r="C3" s="62">
        <v>6579000</v>
      </c>
      <c r="D3" s="157" t="s">
        <v>257</v>
      </c>
      <c r="E3" s="63" t="s">
        <v>46</v>
      </c>
      <c r="F3" s="63" t="s">
        <v>225</v>
      </c>
    </row>
    <row r="4" spans="1:6" ht="58.5">
      <c r="A4" s="60">
        <v>2</v>
      </c>
      <c r="B4" s="61" t="s">
        <v>106</v>
      </c>
      <c r="C4" s="62">
        <v>2800000</v>
      </c>
      <c r="D4" s="61" t="s">
        <v>258</v>
      </c>
      <c r="E4" s="63" t="s">
        <v>108</v>
      </c>
      <c r="F4" s="63" t="s">
        <v>226</v>
      </c>
    </row>
    <row r="5" spans="1:6" ht="58.5">
      <c r="A5" s="60">
        <v>3</v>
      </c>
      <c r="B5" s="61" t="s">
        <v>107</v>
      </c>
      <c r="C5" s="62">
        <v>4700000</v>
      </c>
      <c r="D5" s="157"/>
      <c r="E5" s="63" t="s">
        <v>108</v>
      </c>
      <c r="F5" s="63" t="s">
        <v>227</v>
      </c>
    </row>
    <row r="6" spans="1:6" ht="75">
      <c r="A6" s="60">
        <v>4</v>
      </c>
      <c r="B6" s="61" t="s">
        <v>100</v>
      </c>
      <c r="C6" s="62">
        <v>1350000</v>
      </c>
      <c r="D6" s="157" t="s">
        <v>259</v>
      </c>
      <c r="E6" s="61" t="s">
        <v>8</v>
      </c>
      <c r="F6" s="61" t="s">
        <v>265</v>
      </c>
    </row>
    <row r="7" spans="1:6" ht="75">
      <c r="A7" s="60">
        <v>5</v>
      </c>
      <c r="B7" s="61" t="s">
        <v>101</v>
      </c>
      <c r="C7" s="62">
        <v>1575000</v>
      </c>
      <c r="D7" s="157" t="s">
        <v>208</v>
      </c>
      <c r="E7" s="61" t="s">
        <v>8</v>
      </c>
      <c r="F7" s="61" t="s">
        <v>228</v>
      </c>
    </row>
    <row r="8" spans="1:6" ht="18.75">
      <c r="A8" s="60">
        <v>6</v>
      </c>
      <c r="B8" s="61" t="s">
        <v>99</v>
      </c>
      <c r="C8" s="62">
        <v>480000</v>
      </c>
      <c r="D8" s="199" t="s">
        <v>260</v>
      </c>
      <c r="E8" s="201" t="s">
        <v>8</v>
      </c>
      <c r="F8" s="201" t="s">
        <v>229</v>
      </c>
    </row>
    <row r="9" spans="1:6" ht="75">
      <c r="A9" s="60">
        <v>7</v>
      </c>
      <c r="B9" s="61" t="s">
        <v>102</v>
      </c>
      <c r="C9" s="62">
        <v>4776000</v>
      </c>
      <c r="D9" s="200"/>
      <c r="E9" s="201"/>
      <c r="F9" s="201"/>
    </row>
    <row r="10" spans="1:6" ht="56.25">
      <c r="A10" s="60">
        <v>8</v>
      </c>
      <c r="B10" s="61" t="s">
        <v>103</v>
      </c>
      <c r="C10" s="62">
        <v>1825000</v>
      </c>
      <c r="D10" s="61" t="s">
        <v>261</v>
      </c>
      <c r="E10" s="61" t="s">
        <v>17</v>
      </c>
      <c r="F10" s="61"/>
    </row>
    <row r="11" spans="1:6" ht="75">
      <c r="A11" s="60">
        <v>9</v>
      </c>
      <c r="B11" s="61" t="s">
        <v>104</v>
      </c>
      <c r="C11" s="62">
        <v>927400</v>
      </c>
      <c r="D11" s="61" t="s">
        <v>261</v>
      </c>
      <c r="E11" s="61" t="s">
        <v>17</v>
      </c>
      <c r="F11" s="61"/>
    </row>
  </sheetData>
  <mergeCells count="4">
    <mergeCell ref="A1:F1"/>
    <mergeCell ref="D8:D9"/>
    <mergeCell ref="E8:E9"/>
    <mergeCell ref="F8:F9"/>
  </mergeCells>
  <pageMargins left="0.19791666666666666" right="0.21875" top="0.61458333333333337" bottom="0.75" header="0.3" footer="0.3"/>
  <pageSetup paperSize="9" orientation="portrait" verticalDpi="0" r:id="rId1"/>
  <headerFooter>
    <oddHeader>&amp;R&amp;"TH SarabunPSK,ตัวหนา"&amp;16บัญชีหมายเลข 3</oddHeader>
    <oddFooter>&amp;C&amp;"TH SarabunPSK,ธรรมดา"&amp;Z&amp;F&amp;R&amp;"TH SarabunPSK,ธรรมดา"หน้าที่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topLeftCell="A19" zoomScale="60" workbookViewId="0">
      <selection activeCell="I22" sqref="I22"/>
    </sheetView>
  </sheetViews>
  <sheetFormatPr defaultRowHeight="18.75"/>
  <cols>
    <col min="1" max="1" width="3.125" style="95" customWidth="1"/>
    <col min="2" max="2" width="51.625" style="96" customWidth="1"/>
    <col min="3" max="3" width="10.125" style="97" bestFit="1" customWidth="1"/>
    <col min="4" max="4" width="11.625" style="98" customWidth="1"/>
    <col min="5" max="5" width="12.875" style="99" customWidth="1"/>
    <col min="6" max="6" width="11.25" style="153" bestFit="1" customWidth="1"/>
    <col min="7" max="7" width="12.625" style="153" bestFit="1" customWidth="1"/>
    <col min="8" max="8" width="6.125" style="154" bestFit="1" customWidth="1"/>
    <col min="9" max="9" width="24.375" style="100" customWidth="1"/>
    <col min="10" max="10" width="5.125" style="100" bestFit="1" customWidth="1"/>
    <col min="11" max="16384" width="9" style="94"/>
  </cols>
  <sheetData>
    <row r="1" spans="1:11" ht="21">
      <c r="A1" s="202" t="s">
        <v>210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1">
      <c r="A2" s="203" t="s">
        <v>209</v>
      </c>
      <c r="B2" s="203"/>
      <c r="C2" s="203"/>
      <c r="D2" s="203"/>
      <c r="E2" s="203"/>
      <c r="F2" s="203"/>
      <c r="G2" s="203"/>
      <c r="H2" s="203"/>
      <c r="I2" s="203"/>
      <c r="J2" s="203"/>
      <c r="K2" s="159"/>
    </row>
    <row r="3" spans="1:11" s="103" customFormat="1">
      <c r="A3" s="101"/>
      <c r="B3" s="214"/>
      <c r="C3" s="214"/>
      <c r="D3" s="214"/>
      <c r="E3" s="214"/>
      <c r="F3" s="214"/>
      <c r="G3" s="214"/>
      <c r="H3" s="102"/>
      <c r="I3" s="213" t="s">
        <v>251</v>
      </c>
      <c r="J3" s="213"/>
    </row>
    <row r="4" spans="1:11" s="103" customFormat="1">
      <c r="A4" s="207" t="s">
        <v>1</v>
      </c>
      <c r="B4" s="209" t="s">
        <v>2</v>
      </c>
      <c r="C4" s="210" t="s">
        <v>114</v>
      </c>
      <c r="D4" s="209" t="s">
        <v>76</v>
      </c>
      <c r="E4" s="211" t="s">
        <v>115</v>
      </c>
      <c r="F4" s="212" t="s">
        <v>75</v>
      </c>
      <c r="G4" s="212"/>
      <c r="H4" s="212"/>
      <c r="I4" s="205" t="s">
        <v>69</v>
      </c>
      <c r="J4" s="206"/>
    </row>
    <row r="5" spans="1:11" s="103" customFormat="1" ht="37.5">
      <c r="A5" s="208"/>
      <c r="B5" s="209"/>
      <c r="C5" s="210"/>
      <c r="D5" s="209"/>
      <c r="E5" s="211"/>
      <c r="F5" s="104" t="s">
        <v>116</v>
      </c>
      <c r="G5" s="104" t="s">
        <v>117</v>
      </c>
      <c r="H5" s="105" t="s">
        <v>6</v>
      </c>
      <c r="I5" s="156" t="s">
        <v>68</v>
      </c>
      <c r="J5" s="156" t="s">
        <v>6</v>
      </c>
    </row>
    <row r="6" spans="1:11" ht="37.5">
      <c r="A6" s="106">
        <v>1</v>
      </c>
      <c r="B6" s="107" t="s">
        <v>118</v>
      </c>
      <c r="C6" s="108">
        <v>509000</v>
      </c>
      <c r="D6" s="109" t="s">
        <v>119</v>
      </c>
      <c r="E6" s="110" t="s">
        <v>120</v>
      </c>
      <c r="F6" s="112">
        <v>0</v>
      </c>
      <c r="G6" s="112">
        <f>C6-F6</f>
        <v>509000</v>
      </c>
      <c r="H6" s="113"/>
      <c r="I6" s="111" t="s">
        <v>230</v>
      </c>
      <c r="J6" s="111" t="s">
        <v>254</v>
      </c>
    </row>
    <row r="7" spans="1:11" ht="122.25">
      <c r="A7" s="114">
        <v>2</v>
      </c>
      <c r="B7" s="115" t="s">
        <v>121</v>
      </c>
      <c r="C7" s="116">
        <v>629000</v>
      </c>
      <c r="D7" s="109" t="s">
        <v>122</v>
      </c>
      <c r="E7" s="117" t="s">
        <v>123</v>
      </c>
      <c r="F7" s="118">
        <v>94500</v>
      </c>
      <c r="G7" s="112">
        <f>C7-F7</f>
        <v>534500</v>
      </c>
      <c r="H7" s="113">
        <f>F7*100/C7</f>
        <v>15.023847376788554</v>
      </c>
      <c r="I7" s="111" t="s">
        <v>234</v>
      </c>
      <c r="J7" s="111" t="s">
        <v>252</v>
      </c>
    </row>
    <row r="8" spans="1:11">
      <c r="A8" s="114">
        <v>3</v>
      </c>
      <c r="B8" s="115" t="s">
        <v>124</v>
      </c>
      <c r="C8" s="116">
        <v>481000</v>
      </c>
      <c r="D8" s="109" t="s">
        <v>125</v>
      </c>
      <c r="E8" s="117" t="s">
        <v>126</v>
      </c>
      <c r="F8" s="118">
        <v>240500</v>
      </c>
      <c r="G8" s="112">
        <f>C8-F8</f>
        <v>240500</v>
      </c>
      <c r="H8" s="113">
        <f>F8*100/C8</f>
        <v>50</v>
      </c>
      <c r="I8" s="111" t="s">
        <v>233</v>
      </c>
      <c r="J8" s="111" t="s">
        <v>252</v>
      </c>
    </row>
    <row r="9" spans="1:11" ht="37.5">
      <c r="A9" s="119">
        <v>4</v>
      </c>
      <c r="B9" s="120" t="s">
        <v>127</v>
      </c>
      <c r="C9" s="121">
        <v>440000</v>
      </c>
      <c r="D9" s="109" t="s">
        <v>128</v>
      </c>
      <c r="E9" s="117" t="s">
        <v>129</v>
      </c>
      <c r="F9" s="122">
        <v>427078.64</v>
      </c>
      <c r="G9" s="112">
        <v>0</v>
      </c>
      <c r="H9" s="113">
        <v>100</v>
      </c>
      <c r="I9" s="111" t="s">
        <v>235</v>
      </c>
      <c r="J9" s="111" t="s">
        <v>253</v>
      </c>
    </row>
    <row r="10" spans="1:11" ht="47.25">
      <c r="A10" s="106">
        <v>5</v>
      </c>
      <c r="B10" s="123" t="s">
        <v>130</v>
      </c>
      <c r="C10" s="116">
        <v>105000</v>
      </c>
      <c r="D10" s="109" t="s">
        <v>131</v>
      </c>
      <c r="E10" s="117" t="s">
        <v>129</v>
      </c>
      <c r="F10" s="118">
        <v>0</v>
      </c>
      <c r="G10" s="112">
        <f t="shared" ref="G10:G42" si="0">C10-F10</f>
        <v>105000</v>
      </c>
      <c r="H10" s="113"/>
      <c r="I10" s="111" t="s">
        <v>236</v>
      </c>
      <c r="J10" s="111" t="s">
        <v>256</v>
      </c>
    </row>
    <row r="11" spans="1:11" ht="122.25">
      <c r="A11" s="119">
        <v>6</v>
      </c>
      <c r="B11" s="124" t="s">
        <v>132</v>
      </c>
      <c r="C11" s="125">
        <v>2412000</v>
      </c>
      <c r="D11" s="109" t="s">
        <v>133</v>
      </c>
      <c r="E11" s="117" t="s">
        <v>134</v>
      </c>
      <c r="F11" s="112">
        <f>39500+7550</f>
        <v>47050</v>
      </c>
      <c r="G11" s="112">
        <f t="shared" si="0"/>
        <v>2364950</v>
      </c>
      <c r="H11" s="113">
        <f t="shared" ref="H11:H21" si="1">F11*100/C11</f>
        <v>1.9506633499170813</v>
      </c>
      <c r="I11" s="111" t="s">
        <v>237</v>
      </c>
      <c r="J11" s="111" t="s">
        <v>252</v>
      </c>
    </row>
    <row r="12" spans="1:11" ht="87.75">
      <c r="A12" s="119">
        <v>7</v>
      </c>
      <c r="B12" s="126" t="s">
        <v>135</v>
      </c>
      <c r="C12" s="127">
        <v>298300</v>
      </c>
      <c r="D12" s="109" t="s">
        <v>136</v>
      </c>
      <c r="E12" s="117" t="s">
        <v>137</v>
      </c>
      <c r="F12" s="112">
        <v>298300</v>
      </c>
      <c r="G12" s="112">
        <f t="shared" si="0"/>
        <v>0</v>
      </c>
      <c r="H12" s="113">
        <f t="shared" si="1"/>
        <v>100</v>
      </c>
      <c r="I12" s="111"/>
      <c r="J12" s="111" t="s">
        <v>253</v>
      </c>
    </row>
    <row r="13" spans="1:11" ht="139.5">
      <c r="A13" s="128">
        <v>8</v>
      </c>
      <c r="B13" s="129" t="s">
        <v>138</v>
      </c>
      <c r="C13" s="127">
        <v>296700</v>
      </c>
      <c r="D13" s="109" t="s">
        <v>136</v>
      </c>
      <c r="E13" s="117" t="s">
        <v>139</v>
      </c>
      <c r="F13" s="112">
        <v>85190</v>
      </c>
      <c r="G13" s="112">
        <f t="shared" si="0"/>
        <v>211510</v>
      </c>
      <c r="H13" s="113">
        <f t="shared" si="1"/>
        <v>28.712504213009773</v>
      </c>
      <c r="I13" s="111" t="s">
        <v>238</v>
      </c>
      <c r="J13" s="111"/>
    </row>
    <row r="14" spans="1:11" ht="87.75">
      <c r="A14" s="106">
        <v>9</v>
      </c>
      <c r="B14" s="130" t="s">
        <v>140</v>
      </c>
      <c r="C14" s="131">
        <v>603400</v>
      </c>
      <c r="D14" s="109" t="s">
        <v>136</v>
      </c>
      <c r="E14" s="117" t="s">
        <v>139</v>
      </c>
      <c r="F14" s="112">
        <f>3000+79800+10500+600+26400+400+2700+39500</f>
        <v>162900</v>
      </c>
      <c r="G14" s="112">
        <f t="shared" si="0"/>
        <v>440500</v>
      </c>
      <c r="H14" s="113">
        <f t="shared" si="1"/>
        <v>26.997016904209481</v>
      </c>
      <c r="I14" s="111" t="s">
        <v>239</v>
      </c>
      <c r="J14" s="111" t="s">
        <v>254</v>
      </c>
    </row>
    <row r="15" spans="1:11" ht="156.75">
      <c r="A15" s="119">
        <v>10</v>
      </c>
      <c r="B15" s="120" t="s">
        <v>141</v>
      </c>
      <c r="C15" s="125">
        <v>698340</v>
      </c>
      <c r="D15" s="132" t="s">
        <v>142</v>
      </c>
      <c r="E15" s="117" t="s">
        <v>143</v>
      </c>
      <c r="F15" s="112">
        <v>85280</v>
      </c>
      <c r="G15" s="112">
        <f t="shared" si="0"/>
        <v>613060</v>
      </c>
      <c r="H15" s="113">
        <f t="shared" si="1"/>
        <v>12.211816593636337</v>
      </c>
      <c r="I15" s="111" t="s">
        <v>240</v>
      </c>
      <c r="J15" s="111" t="s">
        <v>252</v>
      </c>
    </row>
    <row r="16" spans="1:11" ht="279">
      <c r="A16" s="119">
        <v>11</v>
      </c>
      <c r="B16" s="120" t="s">
        <v>144</v>
      </c>
      <c r="C16" s="125">
        <v>1354370</v>
      </c>
      <c r="D16" s="132" t="s">
        <v>145</v>
      </c>
      <c r="E16" s="117" t="s">
        <v>146</v>
      </c>
      <c r="F16" s="112">
        <v>147925</v>
      </c>
      <c r="G16" s="112">
        <f t="shared" si="0"/>
        <v>1206445</v>
      </c>
      <c r="H16" s="113">
        <f t="shared" si="1"/>
        <v>10.922052319528637</v>
      </c>
      <c r="I16" s="111" t="s">
        <v>241</v>
      </c>
      <c r="J16" s="111" t="s">
        <v>255</v>
      </c>
    </row>
    <row r="17" spans="1:10" ht="246">
      <c r="A17" s="119">
        <v>12</v>
      </c>
      <c r="B17" s="120" t="s">
        <v>147</v>
      </c>
      <c r="C17" s="133">
        <v>1025590</v>
      </c>
      <c r="D17" s="132" t="s">
        <v>145</v>
      </c>
      <c r="E17" s="117" t="s">
        <v>148</v>
      </c>
      <c r="F17" s="134">
        <v>182756</v>
      </c>
      <c r="G17" s="112">
        <f t="shared" si="0"/>
        <v>842834</v>
      </c>
      <c r="H17" s="113">
        <f t="shared" si="1"/>
        <v>17.819596524927114</v>
      </c>
      <c r="I17" s="111"/>
      <c r="J17" s="111" t="s">
        <v>252</v>
      </c>
    </row>
    <row r="18" spans="1:10" ht="244.5">
      <c r="A18" s="119">
        <v>13</v>
      </c>
      <c r="B18" s="120" t="s">
        <v>149</v>
      </c>
      <c r="C18" s="125">
        <v>2681500</v>
      </c>
      <c r="D18" s="132" t="s">
        <v>145</v>
      </c>
      <c r="E18" s="117" t="s">
        <v>150</v>
      </c>
      <c r="F18" s="112">
        <v>1560396.75</v>
      </c>
      <c r="G18" s="112">
        <f t="shared" si="0"/>
        <v>1121103.25</v>
      </c>
      <c r="H18" s="113">
        <f t="shared" si="1"/>
        <v>58.191189632668284</v>
      </c>
      <c r="I18" s="111" t="s">
        <v>242</v>
      </c>
      <c r="J18" s="111" t="s">
        <v>255</v>
      </c>
    </row>
    <row r="19" spans="1:10" ht="87.75">
      <c r="A19" s="119">
        <v>14</v>
      </c>
      <c r="B19" s="126" t="s">
        <v>151</v>
      </c>
      <c r="C19" s="116">
        <v>400000</v>
      </c>
      <c r="D19" s="109" t="s">
        <v>122</v>
      </c>
      <c r="E19" s="117" t="s">
        <v>152</v>
      </c>
      <c r="F19" s="112">
        <v>350000</v>
      </c>
      <c r="G19" s="112">
        <f t="shared" si="0"/>
        <v>50000</v>
      </c>
      <c r="H19" s="113">
        <f t="shared" si="1"/>
        <v>87.5</v>
      </c>
      <c r="I19" s="111" t="s">
        <v>243</v>
      </c>
      <c r="J19" s="111" t="s">
        <v>256</v>
      </c>
    </row>
    <row r="20" spans="1:10" ht="105">
      <c r="A20" s="119">
        <v>15</v>
      </c>
      <c r="B20" s="120" t="s">
        <v>153</v>
      </c>
      <c r="C20" s="135">
        <v>453350</v>
      </c>
      <c r="D20" s="109" t="s">
        <v>154</v>
      </c>
      <c r="E20" s="117" t="s">
        <v>155</v>
      </c>
      <c r="F20" s="136">
        <v>405665</v>
      </c>
      <c r="G20" s="112">
        <f t="shared" si="0"/>
        <v>47685</v>
      </c>
      <c r="H20" s="113">
        <f t="shared" si="1"/>
        <v>89.481636704532917</v>
      </c>
      <c r="I20" s="111"/>
      <c r="J20" s="111"/>
    </row>
    <row r="21" spans="1:10" ht="175.5">
      <c r="A21" s="119">
        <v>16</v>
      </c>
      <c r="B21" s="120" t="s">
        <v>156</v>
      </c>
      <c r="C21" s="135">
        <v>758450</v>
      </c>
      <c r="D21" s="109" t="s">
        <v>154</v>
      </c>
      <c r="E21" s="117" t="s">
        <v>157</v>
      </c>
      <c r="F21" s="136">
        <v>651545</v>
      </c>
      <c r="G21" s="112">
        <f t="shared" si="0"/>
        <v>106905</v>
      </c>
      <c r="H21" s="113">
        <f t="shared" si="1"/>
        <v>85.904805854044426</v>
      </c>
      <c r="I21" s="111" t="s">
        <v>212</v>
      </c>
      <c r="J21" s="111" t="s">
        <v>253</v>
      </c>
    </row>
    <row r="22" spans="1:10" ht="122.25">
      <c r="A22" s="119">
        <v>17</v>
      </c>
      <c r="B22" s="120" t="s">
        <v>158</v>
      </c>
      <c r="C22" s="135">
        <v>420000</v>
      </c>
      <c r="D22" s="109" t="s">
        <v>154</v>
      </c>
      <c r="E22" s="117" t="s">
        <v>159</v>
      </c>
      <c r="F22" s="136">
        <v>0</v>
      </c>
      <c r="G22" s="112">
        <f t="shared" si="0"/>
        <v>420000</v>
      </c>
      <c r="H22" s="113"/>
      <c r="I22" s="111" t="s">
        <v>267</v>
      </c>
      <c r="J22" s="111" t="s">
        <v>266</v>
      </c>
    </row>
    <row r="23" spans="1:10" ht="105">
      <c r="A23" s="119">
        <v>18</v>
      </c>
      <c r="B23" s="120" t="s">
        <v>160</v>
      </c>
      <c r="C23" s="135">
        <v>150300</v>
      </c>
      <c r="D23" s="109" t="s">
        <v>161</v>
      </c>
      <c r="E23" s="117" t="s">
        <v>148</v>
      </c>
      <c r="F23" s="136">
        <f>33780+36300</f>
        <v>70080</v>
      </c>
      <c r="G23" s="112">
        <f t="shared" si="0"/>
        <v>80220</v>
      </c>
      <c r="H23" s="113">
        <f t="shared" ref="H23:H30" si="2">F23*100/C23</f>
        <v>46.626746506986031</v>
      </c>
      <c r="I23" s="111"/>
      <c r="J23" s="111" t="s">
        <v>252</v>
      </c>
    </row>
    <row r="24" spans="1:10" ht="37.5">
      <c r="A24" s="106">
        <v>19</v>
      </c>
      <c r="B24" s="123" t="s">
        <v>162</v>
      </c>
      <c r="C24" s="135">
        <v>116400</v>
      </c>
      <c r="D24" s="109" t="s">
        <v>163</v>
      </c>
      <c r="E24" s="110" t="s">
        <v>164</v>
      </c>
      <c r="F24" s="136">
        <f>116400</f>
        <v>116400</v>
      </c>
      <c r="G24" s="112">
        <f t="shared" si="0"/>
        <v>0</v>
      </c>
      <c r="H24" s="113">
        <f t="shared" si="2"/>
        <v>100</v>
      </c>
      <c r="I24" s="111"/>
      <c r="J24" s="111" t="s">
        <v>253</v>
      </c>
    </row>
    <row r="25" spans="1:10" ht="93.75">
      <c r="A25" s="119">
        <v>20</v>
      </c>
      <c r="B25" s="120" t="s">
        <v>165</v>
      </c>
      <c r="C25" s="125">
        <v>2700000</v>
      </c>
      <c r="D25" s="109" t="s">
        <v>166</v>
      </c>
      <c r="E25" s="117" t="s">
        <v>167</v>
      </c>
      <c r="F25" s="136">
        <f>44464+41864+3725+1100+800+8000</f>
        <v>99953</v>
      </c>
      <c r="G25" s="112">
        <f t="shared" si="0"/>
        <v>2600047</v>
      </c>
      <c r="H25" s="113">
        <f t="shared" si="2"/>
        <v>3.7019629629629631</v>
      </c>
      <c r="I25" s="111" t="s">
        <v>244</v>
      </c>
      <c r="J25" s="111" t="s">
        <v>255</v>
      </c>
    </row>
    <row r="26" spans="1:10" ht="56.25">
      <c r="A26" s="106">
        <v>21</v>
      </c>
      <c r="B26" s="137" t="s">
        <v>168</v>
      </c>
      <c r="C26" s="125">
        <v>600000</v>
      </c>
      <c r="D26" s="109" t="s">
        <v>169</v>
      </c>
      <c r="E26" s="117" t="s">
        <v>170</v>
      </c>
      <c r="F26" s="138">
        <f>500+3200+120000</f>
        <v>123700</v>
      </c>
      <c r="G26" s="139">
        <f t="shared" si="0"/>
        <v>476300</v>
      </c>
      <c r="H26" s="140">
        <f t="shared" si="2"/>
        <v>20.616666666666667</v>
      </c>
      <c r="I26" s="111"/>
      <c r="J26" s="155" t="s">
        <v>254</v>
      </c>
    </row>
    <row r="27" spans="1:10" ht="31.5">
      <c r="A27" s="119">
        <v>22</v>
      </c>
      <c r="B27" s="141" t="s">
        <v>171</v>
      </c>
      <c r="C27" s="127">
        <v>500000</v>
      </c>
      <c r="D27" s="109" t="s">
        <v>172</v>
      </c>
      <c r="E27" s="110" t="s">
        <v>173</v>
      </c>
      <c r="F27" s="142">
        <f>120000+130000</f>
        <v>250000</v>
      </c>
      <c r="G27" s="112">
        <f t="shared" si="0"/>
        <v>250000</v>
      </c>
      <c r="H27" s="113">
        <f t="shared" si="2"/>
        <v>50</v>
      </c>
      <c r="I27" s="111"/>
      <c r="J27" s="111"/>
    </row>
    <row r="28" spans="1:10">
      <c r="A28" s="106">
        <v>23</v>
      </c>
      <c r="B28" s="143" t="s">
        <v>174</v>
      </c>
      <c r="C28" s="127">
        <v>400000</v>
      </c>
      <c r="D28" s="109" t="s">
        <v>175</v>
      </c>
      <c r="E28" s="110" t="s">
        <v>176</v>
      </c>
      <c r="F28" s="142">
        <f>2500+60000+25000+34500+18000+240000+20000</f>
        <v>400000</v>
      </c>
      <c r="G28" s="112">
        <f t="shared" si="0"/>
        <v>0</v>
      </c>
      <c r="H28" s="113">
        <f t="shared" si="2"/>
        <v>100</v>
      </c>
      <c r="I28" s="111"/>
      <c r="J28" s="111" t="s">
        <v>253</v>
      </c>
    </row>
    <row r="29" spans="1:10" ht="31.5">
      <c r="A29" s="119">
        <v>24</v>
      </c>
      <c r="B29" s="141" t="s">
        <v>177</v>
      </c>
      <c r="C29" s="127">
        <v>500000</v>
      </c>
      <c r="D29" s="109" t="s">
        <v>178</v>
      </c>
      <c r="E29" s="110" t="s">
        <v>179</v>
      </c>
      <c r="F29" s="142">
        <f>122500</f>
        <v>122500</v>
      </c>
      <c r="G29" s="112">
        <f t="shared" si="0"/>
        <v>377500</v>
      </c>
      <c r="H29" s="113">
        <f t="shared" si="2"/>
        <v>24.5</v>
      </c>
      <c r="I29" s="111" t="s">
        <v>245</v>
      </c>
      <c r="J29" s="111" t="s">
        <v>252</v>
      </c>
    </row>
    <row r="30" spans="1:10">
      <c r="A30" s="128">
        <v>25</v>
      </c>
      <c r="B30" s="144" t="s">
        <v>180</v>
      </c>
      <c r="C30" s="127">
        <v>500000</v>
      </c>
      <c r="D30" s="109" t="s">
        <v>181</v>
      </c>
      <c r="E30" s="110" t="s">
        <v>164</v>
      </c>
      <c r="F30" s="142">
        <f>500000</f>
        <v>500000</v>
      </c>
      <c r="G30" s="112">
        <f t="shared" si="0"/>
        <v>0</v>
      </c>
      <c r="H30" s="113">
        <f t="shared" si="2"/>
        <v>100</v>
      </c>
      <c r="I30" s="111"/>
      <c r="J30" s="111" t="s">
        <v>253</v>
      </c>
    </row>
    <row r="31" spans="1:10">
      <c r="A31" s="106">
        <v>26</v>
      </c>
      <c r="B31" s="143" t="s">
        <v>182</v>
      </c>
      <c r="C31" s="127">
        <v>500000</v>
      </c>
      <c r="D31" s="109" t="s">
        <v>181</v>
      </c>
      <c r="E31" s="110" t="s">
        <v>120</v>
      </c>
      <c r="F31" s="142">
        <v>0</v>
      </c>
      <c r="G31" s="112">
        <f t="shared" si="0"/>
        <v>500000</v>
      </c>
      <c r="H31" s="113"/>
      <c r="I31" s="111" t="s">
        <v>246</v>
      </c>
      <c r="J31" s="111" t="s">
        <v>253</v>
      </c>
    </row>
    <row r="32" spans="1:10" ht="37.5">
      <c r="A32" s="119">
        <v>27</v>
      </c>
      <c r="B32" s="141" t="s">
        <v>183</v>
      </c>
      <c r="C32" s="127">
        <v>500000</v>
      </c>
      <c r="D32" s="109" t="s">
        <v>184</v>
      </c>
      <c r="E32" s="110" t="s">
        <v>179</v>
      </c>
      <c r="F32" s="142">
        <v>500000</v>
      </c>
      <c r="G32" s="112">
        <f t="shared" si="0"/>
        <v>0</v>
      </c>
      <c r="H32" s="113">
        <f>F32*100/C32</f>
        <v>100</v>
      </c>
      <c r="I32" s="111"/>
      <c r="J32" s="111" t="s">
        <v>253</v>
      </c>
    </row>
    <row r="33" spans="1:10" ht="31.5">
      <c r="A33" s="119">
        <v>28</v>
      </c>
      <c r="B33" s="145" t="s">
        <v>185</v>
      </c>
      <c r="C33" s="127">
        <v>1400000</v>
      </c>
      <c r="D33" s="109" t="s">
        <v>186</v>
      </c>
      <c r="E33" s="110" t="s">
        <v>120</v>
      </c>
      <c r="F33" s="142">
        <v>561300</v>
      </c>
      <c r="G33" s="112">
        <f t="shared" si="0"/>
        <v>838700</v>
      </c>
      <c r="H33" s="113">
        <f>F33*100/C33</f>
        <v>40.092857142857142</v>
      </c>
      <c r="I33" s="111" t="s">
        <v>246</v>
      </c>
      <c r="J33" s="111" t="s">
        <v>253</v>
      </c>
    </row>
    <row r="34" spans="1:10">
      <c r="A34" s="106">
        <v>29</v>
      </c>
      <c r="B34" s="143" t="s">
        <v>187</v>
      </c>
      <c r="C34" s="127">
        <v>500000</v>
      </c>
      <c r="D34" s="109" t="s">
        <v>188</v>
      </c>
      <c r="E34" s="110" t="s">
        <v>189</v>
      </c>
      <c r="F34" s="142">
        <v>0</v>
      </c>
      <c r="G34" s="112">
        <f t="shared" si="0"/>
        <v>500000</v>
      </c>
      <c r="H34" s="113"/>
      <c r="I34" s="111" t="s">
        <v>247</v>
      </c>
      <c r="J34" s="111"/>
    </row>
    <row r="35" spans="1:10">
      <c r="A35" s="119">
        <v>30</v>
      </c>
      <c r="B35" s="141" t="s">
        <v>190</v>
      </c>
      <c r="C35" s="127">
        <v>500000</v>
      </c>
      <c r="D35" s="109" t="s">
        <v>175</v>
      </c>
      <c r="E35" s="110" t="s">
        <v>191</v>
      </c>
      <c r="F35" s="142">
        <f>25000+34500+20000+240000+18000</f>
        <v>337500</v>
      </c>
      <c r="G35" s="112">
        <f t="shared" si="0"/>
        <v>162500</v>
      </c>
      <c r="H35" s="113">
        <f>F35*100/C35</f>
        <v>67.5</v>
      </c>
      <c r="I35" s="111" t="s">
        <v>248</v>
      </c>
      <c r="J35" s="111"/>
    </row>
    <row r="36" spans="1:10">
      <c r="A36" s="106">
        <v>31</v>
      </c>
      <c r="B36" s="143" t="s">
        <v>192</v>
      </c>
      <c r="C36" s="127">
        <v>1000000</v>
      </c>
      <c r="D36" s="109" t="s">
        <v>193</v>
      </c>
      <c r="E36" s="110" t="s">
        <v>194</v>
      </c>
      <c r="F36" s="142">
        <v>0</v>
      </c>
      <c r="G36" s="112">
        <f t="shared" si="0"/>
        <v>1000000</v>
      </c>
      <c r="H36" s="113"/>
      <c r="I36" s="111"/>
      <c r="J36" s="111"/>
    </row>
    <row r="37" spans="1:10">
      <c r="A37" s="119">
        <v>32</v>
      </c>
      <c r="B37" s="141" t="s">
        <v>195</v>
      </c>
      <c r="C37" s="127">
        <v>500000</v>
      </c>
      <c r="D37" s="109" t="s">
        <v>196</v>
      </c>
      <c r="E37" s="110" t="s">
        <v>191</v>
      </c>
      <c r="F37" s="142">
        <f>84600</f>
        <v>84600</v>
      </c>
      <c r="G37" s="112">
        <f t="shared" si="0"/>
        <v>415400</v>
      </c>
      <c r="H37" s="113">
        <f>F37*100/C37</f>
        <v>16.920000000000002</v>
      </c>
      <c r="I37" s="111" t="s">
        <v>248</v>
      </c>
      <c r="J37" s="111"/>
    </row>
    <row r="38" spans="1:10">
      <c r="A38" s="106">
        <v>33</v>
      </c>
      <c r="B38" s="143" t="s">
        <v>197</v>
      </c>
      <c r="C38" s="127">
        <v>500000</v>
      </c>
      <c r="D38" s="109" t="s">
        <v>198</v>
      </c>
      <c r="E38" s="110" t="s">
        <v>199</v>
      </c>
      <c r="F38" s="142">
        <v>80500</v>
      </c>
      <c r="G38" s="112">
        <f t="shared" si="0"/>
        <v>419500</v>
      </c>
      <c r="H38" s="113">
        <f>F38/C38*100</f>
        <v>16.100000000000001</v>
      </c>
      <c r="I38" s="111" t="s">
        <v>248</v>
      </c>
      <c r="J38" s="111"/>
    </row>
    <row r="39" spans="1:10">
      <c r="A39" s="119">
        <v>34</v>
      </c>
      <c r="B39" s="141" t="s">
        <v>200</v>
      </c>
      <c r="C39" s="127">
        <v>500000</v>
      </c>
      <c r="D39" s="109" t="s">
        <v>193</v>
      </c>
      <c r="E39" s="110" t="s">
        <v>201</v>
      </c>
      <c r="F39" s="142">
        <v>0</v>
      </c>
      <c r="G39" s="112">
        <f t="shared" si="0"/>
        <v>500000</v>
      </c>
      <c r="H39" s="113"/>
      <c r="I39" s="111" t="s">
        <v>249</v>
      </c>
      <c r="J39" s="111"/>
    </row>
    <row r="40" spans="1:10">
      <c r="A40" s="106">
        <v>35</v>
      </c>
      <c r="B40" s="143" t="s">
        <v>202</v>
      </c>
      <c r="C40" s="127">
        <v>300000</v>
      </c>
      <c r="D40" s="109" t="s">
        <v>203</v>
      </c>
      <c r="E40" s="110" t="s">
        <v>201</v>
      </c>
      <c r="F40" s="142">
        <v>0</v>
      </c>
      <c r="G40" s="112">
        <f t="shared" si="0"/>
        <v>300000</v>
      </c>
      <c r="H40" s="113"/>
      <c r="I40" s="111"/>
      <c r="J40" s="111"/>
    </row>
    <row r="41" spans="1:10" ht="31.5">
      <c r="A41" s="119">
        <v>36</v>
      </c>
      <c r="B41" s="141" t="s">
        <v>204</v>
      </c>
      <c r="C41" s="127">
        <v>500000</v>
      </c>
      <c r="D41" s="109" t="s">
        <v>178</v>
      </c>
      <c r="E41" s="110" t="s">
        <v>205</v>
      </c>
      <c r="F41" s="142">
        <v>0</v>
      </c>
      <c r="G41" s="112">
        <f t="shared" si="0"/>
        <v>500000</v>
      </c>
      <c r="H41" s="113"/>
      <c r="I41" s="111"/>
      <c r="J41" s="111"/>
    </row>
    <row r="42" spans="1:10">
      <c r="A42" s="128">
        <v>37</v>
      </c>
      <c r="B42" s="144" t="s">
        <v>206</v>
      </c>
      <c r="C42" s="127">
        <v>1000000</v>
      </c>
      <c r="D42" s="109" t="s">
        <v>181</v>
      </c>
      <c r="E42" s="110" t="s">
        <v>205</v>
      </c>
      <c r="F42" s="142">
        <v>0</v>
      </c>
      <c r="G42" s="112">
        <f t="shared" si="0"/>
        <v>1000000</v>
      </c>
      <c r="H42" s="113"/>
      <c r="I42" s="111" t="s">
        <v>250</v>
      </c>
      <c r="J42" s="111"/>
    </row>
    <row r="43" spans="1:10" s="152" customFormat="1">
      <c r="A43" s="204" t="s">
        <v>207</v>
      </c>
      <c r="B43" s="204"/>
      <c r="C43" s="146">
        <f>SUM(C6:C42)</f>
        <v>26732700</v>
      </c>
      <c r="D43" s="147"/>
      <c r="E43" s="147"/>
      <c r="F43" s="149">
        <f t="shared" ref="F43:G43" si="3">SUM(F6:F42)</f>
        <v>7985619.3900000006</v>
      </c>
      <c r="G43" s="150">
        <f t="shared" si="3"/>
        <v>18734159.25</v>
      </c>
      <c r="H43" s="151">
        <f>F43*100/C43</f>
        <v>29.872101920120301</v>
      </c>
      <c r="I43" s="148"/>
      <c r="J43" s="148"/>
    </row>
  </sheetData>
  <mergeCells count="12">
    <mergeCell ref="A1:J1"/>
    <mergeCell ref="A2:J2"/>
    <mergeCell ref="A43:B43"/>
    <mergeCell ref="I4:J4"/>
    <mergeCell ref="A4:A5"/>
    <mergeCell ref="B4:B5"/>
    <mergeCell ref="C4:C5"/>
    <mergeCell ref="D4:D5"/>
    <mergeCell ref="E4:E5"/>
    <mergeCell ref="F4:H4"/>
    <mergeCell ref="I3:J3"/>
    <mergeCell ref="B3:G3"/>
  </mergeCells>
  <pageMargins left="0.18958333333333333" right="0.13392857142857142" top="0.47395833333333331" bottom="0.43307086614173229" header="0.18958333333333333" footer="0.15748031496062992"/>
  <pageSetup paperSize="9" scale="89" orientation="landscape" verticalDpi="0" r:id="rId1"/>
  <headerFooter>
    <oddHeader>&amp;R&amp;"TH SarabunPSK,ตัวหนา"&amp;16บัญชีหมายเลข 4</oddHeader>
    <oddFooter>&amp;C&amp;"TH SarabunPSK,ธรรมดา"&amp;Z&amp;F&amp;R&amp;"TH SarabunPSK,ธรรมดา"หน้าที่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1. เบิกจ่าย 16 รายการ</vt:lpstr>
      <vt:lpstr>2. ก่อหนี้ผูกพัน 23 รายการ</vt:lpstr>
      <vt:lpstr>3. ยังไม่ก่อหนี้ผูกพัน 9 รายการ</vt:lpstr>
      <vt:lpstr>4. งบดำเนินงาน</vt:lpstr>
      <vt:lpstr>'1. เบิกจ่าย 16 รายการ'!Print_Area</vt:lpstr>
      <vt:lpstr>'2. ก่อหนี้ผูกพัน 23 รายการ'!Print_Area</vt:lpstr>
      <vt:lpstr>'1. เบิกจ่าย 16 รายการ'!Print_Titles</vt:lpstr>
      <vt:lpstr>'2. ก่อหนี้ผูกพัน 23 รายการ'!Print_Titles</vt:lpstr>
      <vt:lpstr>'4. งบดำเนินงาน'!Print_Titles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lenovo_4</cp:lastModifiedBy>
  <cp:lastPrinted>2019-03-13T06:13:26Z</cp:lastPrinted>
  <dcterms:created xsi:type="dcterms:W3CDTF">2019-03-08T04:08:47Z</dcterms:created>
  <dcterms:modified xsi:type="dcterms:W3CDTF">2019-03-13T10:05:37Z</dcterms:modified>
</cp:coreProperties>
</file>