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165" windowWidth="11820" windowHeight="7905" tabRatio="530" firstSheet="1" activeTab="1"/>
  </bookViews>
  <sheets>
    <sheet name="ฟอร์มปี 2559" sheetId="39" state="hidden" r:id="rId1"/>
    <sheet name="y1 y2 หน่วยงาน" sheetId="57" r:id="rId2"/>
  </sheets>
  <definedNames>
    <definedName name="_xlnm.Print_Area" localSheetId="1">'y1 y2 หน่วยงาน'!$A$1:$K$264</definedName>
    <definedName name="_xlnm.Print_Titles" localSheetId="1">'y1 y2 หน่วยงาน'!$4:$5</definedName>
  </definedNames>
  <calcPr calcId="144525"/>
</workbook>
</file>

<file path=xl/calcChain.xml><?xml version="1.0" encoding="utf-8"?>
<calcChain xmlns="http://schemas.openxmlformats.org/spreadsheetml/2006/main">
  <c r="H263" i="57" l="1"/>
  <c r="H262" i="57"/>
  <c r="J262" i="57" s="1"/>
  <c r="J261" i="57" s="1"/>
  <c r="I261" i="57"/>
  <c r="G261" i="57"/>
  <c r="F261" i="57"/>
  <c r="H260" i="57"/>
  <c r="J260" i="57" s="1"/>
  <c r="H259" i="57"/>
  <c r="J259" i="57" s="1"/>
  <c r="I258" i="57"/>
  <c r="I257" i="57" s="1"/>
  <c r="G258" i="57"/>
  <c r="G257" i="57" s="1"/>
  <c r="F258" i="57"/>
  <c r="F257" i="57" s="1"/>
  <c r="J256" i="57"/>
  <c r="H255" i="57"/>
  <c r="J255" i="57" s="1"/>
  <c r="J254" i="57" s="1"/>
  <c r="I254" i="57"/>
  <c r="G254" i="57"/>
  <c r="F254" i="57"/>
  <c r="H253" i="57"/>
  <c r="J253" i="57" s="1"/>
  <c r="H252" i="57"/>
  <c r="J252" i="57" s="1"/>
  <c r="I251" i="57"/>
  <c r="I250" i="57" s="1"/>
  <c r="G251" i="57"/>
  <c r="G250" i="57" s="1"/>
  <c r="F251" i="57"/>
  <c r="F250" i="57" s="1"/>
  <c r="H248" i="57"/>
  <c r="H247" i="57"/>
  <c r="H246" i="57"/>
  <c r="H245" i="57"/>
  <c r="H244" i="57"/>
  <c r="H242" i="57"/>
  <c r="H241" i="57"/>
  <c r="H240" i="57"/>
  <c r="H239" i="57"/>
  <c r="F238" i="57"/>
  <c r="H238" i="57" s="1"/>
  <c r="H237" i="57"/>
  <c r="F236" i="57"/>
  <c r="H236" i="57" s="1"/>
  <c r="H235" i="57"/>
  <c r="H234" i="57"/>
  <c r="H233" i="57"/>
  <c r="J233" i="57" s="1"/>
  <c r="H232" i="57"/>
  <c r="J232" i="57" s="1"/>
  <c r="H231" i="57"/>
  <c r="J231" i="57" s="1"/>
  <c r="J230" i="57" s="1"/>
  <c r="J229" i="57" s="1"/>
  <c r="I230" i="57"/>
  <c r="I229" i="57" s="1"/>
  <c r="G230" i="57"/>
  <c r="G229" i="57" s="1"/>
  <c r="H228" i="57"/>
  <c r="J228" i="57" s="1"/>
  <c r="J227" i="57" s="1"/>
  <c r="I227" i="57"/>
  <c r="G227" i="57"/>
  <c r="F227" i="57"/>
  <c r="H226" i="57"/>
  <c r="J226" i="57" s="1"/>
  <c r="J225" i="57" s="1"/>
  <c r="J224" i="57" s="1"/>
  <c r="I225" i="57"/>
  <c r="H225" i="57"/>
  <c r="G225" i="57"/>
  <c r="F225" i="57"/>
  <c r="F224" i="57" s="1"/>
  <c r="I224" i="57"/>
  <c r="G224" i="57"/>
  <c r="H223" i="57"/>
  <c r="J223" i="57" s="1"/>
  <c r="H222" i="57"/>
  <c r="J222" i="57" s="1"/>
  <c r="J221" i="57" s="1"/>
  <c r="I221" i="57"/>
  <c r="H221" i="57"/>
  <c r="G221" i="57"/>
  <c r="F221" i="57"/>
  <c r="H220" i="57"/>
  <c r="J220" i="57" s="1"/>
  <c r="H219" i="57"/>
  <c r="J219" i="57" s="1"/>
  <c r="J218" i="57" s="1"/>
  <c r="I218" i="57"/>
  <c r="I217" i="57" s="1"/>
  <c r="G218" i="57"/>
  <c r="G217" i="57" s="1"/>
  <c r="F218" i="57"/>
  <c r="F217" i="57"/>
  <c r="H215" i="57"/>
  <c r="J215" i="57" s="1"/>
  <c r="J214" i="57" s="1"/>
  <c r="I214" i="57"/>
  <c r="G214" i="57"/>
  <c r="F214" i="57"/>
  <c r="H213" i="57"/>
  <c r="J213" i="57" s="1"/>
  <c r="J212" i="57" s="1"/>
  <c r="I212" i="57"/>
  <c r="G212" i="57"/>
  <c r="G211" i="57" s="1"/>
  <c r="F212" i="57"/>
  <c r="F211" i="57"/>
  <c r="H210" i="57"/>
  <c r="J210" i="57" s="1"/>
  <c r="H209" i="57"/>
  <c r="J209" i="57" s="1"/>
  <c r="H208" i="57"/>
  <c r="J208" i="57" s="1"/>
  <c r="I207" i="57"/>
  <c r="I206" i="57" s="1"/>
  <c r="G207" i="57"/>
  <c r="G206" i="57" s="1"/>
  <c r="F207" i="57"/>
  <c r="F206" i="57" s="1"/>
  <c r="H205" i="57"/>
  <c r="J205" i="57" s="1"/>
  <c r="H204" i="57"/>
  <c r="J204" i="57" s="1"/>
  <c r="H203" i="57"/>
  <c r="J203" i="57" s="1"/>
  <c r="J202" i="57" s="1"/>
  <c r="J201" i="57" s="1"/>
  <c r="I202" i="57"/>
  <c r="I201" i="57" s="1"/>
  <c r="G202" i="57"/>
  <c r="G201" i="57" s="1"/>
  <c r="F202" i="57"/>
  <c r="F201" i="57"/>
  <c r="H200" i="57"/>
  <c r="J200" i="57" s="1"/>
  <c r="J199" i="57" s="1"/>
  <c r="I199" i="57"/>
  <c r="G199" i="57"/>
  <c r="F199" i="57"/>
  <c r="H198" i="57"/>
  <c r="J198" i="57" s="1"/>
  <c r="H197" i="57"/>
  <c r="J197" i="57" s="1"/>
  <c r="J196" i="57" s="1"/>
  <c r="I196" i="57"/>
  <c r="G196" i="57"/>
  <c r="F196" i="57"/>
  <c r="H195" i="57"/>
  <c r="J195" i="57" s="1"/>
  <c r="J194" i="57" s="1"/>
  <c r="I194" i="57"/>
  <c r="I193" i="57" s="1"/>
  <c r="G194" i="57"/>
  <c r="G193" i="57" s="1"/>
  <c r="F194" i="57"/>
  <c r="F193" i="57"/>
  <c r="H192" i="57"/>
  <c r="J192" i="57" s="1"/>
  <c r="H191" i="57"/>
  <c r="J191" i="57" s="1"/>
  <c r="J190" i="57" s="1"/>
  <c r="J189" i="57" s="1"/>
  <c r="I190" i="57"/>
  <c r="I189" i="57" s="1"/>
  <c r="G190" i="57"/>
  <c r="G189" i="57" s="1"/>
  <c r="G188" i="57" s="1"/>
  <c r="F190" i="57"/>
  <c r="F189" i="57"/>
  <c r="H187" i="57"/>
  <c r="J187" i="57" s="1"/>
  <c r="H186" i="57"/>
  <c r="J186" i="57" s="1"/>
  <c r="J185" i="57" s="1"/>
  <c r="I185" i="57"/>
  <c r="G185" i="57"/>
  <c r="F185" i="57"/>
  <c r="H184" i="57"/>
  <c r="J184" i="57" s="1"/>
  <c r="J183" i="57" s="1"/>
  <c r="I183" i="57"/>
  <c r="G183" i="57"/>
  <c r="G182" i="57" s="1"/>
  <c r="F183" i="57"/>
  <c r="F182" i="57"/>
  <c r="H181" i="57"/>
  <c r="J181" i="57" s="1"/>
  <c r="H180" i="57"/>
  <c r="J180" i="57" s="1"/>
  <c r="H179" i="57"/>
  <c r="J179" i="57" s="1"/>
  <c r="H178" i="57"/>
  <c r="J178" i="57" s="1"/>
  <c r="J177" i="57" s="1"/>
  <c r="I177" i="57"/>
  <c r="G177" i="57"/>
  <c r="F177" i="57"/>
  <c r="J176" i="57"/>
  <c r="H176" i="57"/>
  <c r="J175" i="57"/>
  <c r="H175" i="57"/>
  <c r="J174" i="57"/>
  <c r="I174" i="57"/>
  <c r="H174" i="57"/>
  <c r="G174" i="57"/>
  <c r="F174" i="57"/>
  <c r="H173" i="57"/>
  <c r="J173" i="57" s="1"/>
  <c r="J172" i="57" s="1"/>
  <c r="I172" i="57"/>
  <c r="I171" i="57" s="1"/>
  <c r="G172" i="57"/>
  <c r="F172" i="57"/>
  <c r="F171" i="57" s="1"/>
  <c r="H170" i="57"/>
  <c r="J170" i="57" s="1"/>
  <c r="J169" i="57" s="1"/>
  <c r="J168" i="57" s="1"/>
  <c r="I169" i="57"/>
  <c r="I168" i="57" s="1"/>
  <c r="G169" i="57"/>
  <c r="G168" i="57" s="1"/>
  <c r="F169" i="57"/>
  <c r="F168" i="57"/>
  <c r="H167" i="57"/>
  <c r="J167" i="57" s="1"/>
  <c r="H166" i="57"/>
  <c r="J166" i="57" s="1"/>
  <c r="H165" i="57"/>
  <c r="J165" i="57" s="1"/>
  <c r="H164" i="57"/>
  <c r="J164" i="57" s="1"/>
  <c r="H163" i="57"/>
  <c r="J163" i="57" s="1"/>
  <c r="H162" i="57"/>
  <c r="J162" i="57" s="1"/>
  <c r="H161" i="57"/>
  <c r="J161" i="57" s="1"/>
  <c r="H160" i="57"/>
  <c r="J160" i="57" s="1"/>
  <c r="H159" i="57"/>
  <c r="J159" i="57" s="1"/>
  <c r="H158" i="57"/>
  <c r="J158" i="57" s="1"/>
  <c r="H157" i="57"/>
  <c r="J157" i="57" s="1"/>
  <c r="H156" i="57"/>
  <c r="J156" i="57" s="1"/>
  <c r="H155" i="57"/>
  <c r="J155" i="57" s="1"/>
  <c r="H154" i="57"/>
  <c r="J154" i="57" s="1"/>
  <c r="H153" i="57"/>
  <c r="J153" i="57" s="1"/>
  <c r="H152" i="57"/>
  <c r="J152" i="57" s="1"/>
  <c r="H151" i="57"/>
  <c r="J151" i="57" s="1"/>
  <c r="H150" i="57"/>
  <c r="J150" i="57" s="1"/>
  <c r="H149" i="57"/>
  <c r="J149" i="57" s="1"/>
  <c r="I148" i="57"/>
  <c r="G148" i="57"/>
  <c r="F148" i="57"/>
  <c r="H147" i="57"/>
  <c r="J147" i="57" s="1"/>
  <c r="H146" i="57"/>
  <c r="J146" i="57" s="1"/>
  <c r="H145" i="57"/>
  <c r="J145" i="57" s="1"/>
  <c r="H144" i="57"/>
  <c r="J144" i="57" s="1"/>
  <c r="I143" i="57"/>
  <c r="G143" i="57"/>
  <c r="G142" i="57" s="1"/>
  <c r="F143" i="57"/>
  <c r="F142" i="57" s="1"/>
  <c r="I142" i="57"/>
  <c r="J141" i="57"/>
  <c r="H141" i="57"/>
  <c r="J140" i="57"/>
  <c r="H140" i="57"/>
  <c r="J139" i="57"/>
  <c r="H139" i="57"/>
  <c r="J138" i="57"/>
  <c r="H138" i="57"/>
  <c r="J137" i="57"/>
  <c r="H137" i="57"/>
  <c r="J136" i="57"/>
  <c r="H136" i="57"/>
  <c r="J135" i="57"/>
  <c r="H135" i="57"/>
  <c r="J134" i="57"/>
  <c r="I134" i="57"/>
  <c r="H134" i="57"/>
  <c r="G134" i="57"/>
  <c r="F134" i="57"/>
  <c r="H133" i="57"/>
  <c r="J133" i="57" s="1"/>
  <c r="H132" i="57"/>
  <c r="J132" i="57" s="1"/>
  <c r="H131" i="57"/>
  <c r="J131" i="57" s="1"/>
  <c r="H130" i="57"/>
  <c r="J130" i="57" s="1"/>
  <c r="H129" i="57"/>
  <c r="J129" i="57" s="1"/>
  <c r="H128" i="57"/>
  <c r="J128" i="57" s="1"/>
  <c r="H127" i="57"/>
  <c r="J127" i="57" s="1"/>
  <c r="H126" i="57"/>
  <c r="J126" i="57" s="1"/>
  <c r="H125" i="57"/>
  <c r="J125" i="57" s="1"/>
  <c r="H124" i="57"/>
  <c r="J124" i="57" s="1"/>
  <c r="J123" i="57" s="1"/>
  <c r="I123" i="57"/>
  <c r="G123" i="57"/>
  <c r="F123" i="57"/>
  <c r="J122" i="57"/>
  <c r="H122" i="57"/>
  <c r="J121" i="57"/>
  <c r="H121" i="57"/>
  <c r="J120" i="57"/>
  <c r="H120" i="57"/>
  <c r="J119" i="57"/>
  <c r="H119" i="57"/>
  <c r="J118" i="57"/>
  <c r="H118" i="57"/>
  <c r="J117" i="57"/>
  <c r="H117" i="57"/>
  <c r="J116" i="57"/>
  <c r="H116" i="57"/>
  <c r="J115" i="57"/>
  <c r="H115" i="57"/>
  <c r="J114" i="57"/>
  <c r="H114" i="57"/>
  <c r="J113" i="57"/>
  <c r="H113" i="57"/>
  <c r="J112" i="57"/>
  <c r="H112" i="57"/>
  <c r="J111" i="57"/>
  <c r="H111" i="57"/>
  <c r="J110" i="57"/>
  <c r="H110" i="57"/>
  <c r="J109" i="57"/>
  <c r="H109" i="57"/>
  <c r="J108" i="57"/>
  <c r="H108" i="57"/>
  <c r="J107" i="57"/>
  <c r="H107" i="57"/>
  <c r="J106" i="57"/>
  <c r="H106" i="57"/>
  <c r="J105" i="57"/>
  <c r="H105" i="57"/>
  <c r="J104" i="57"/>
  <c r="H104" i="57"/>
  <c r="J103" i="57"/>
  <c r="H103" i="57"/>
  <c r="J102" i="57"/>
  <c r="H102" i="57"/>
  <c r="J101" i="57"/>
  <c r="H101" i="57"/>
  <c r="J100" i="57"/>
  <c r="H100" i="57"/>
  <c r="J99" i="57"/>
  <c r="H99" i="57"/>
  <c r="H98" i="57"/>
  <c r="J98" i="57" s="1"/>
  <c r="J97" i="57"/>
  <c r="H97" i="57"/>
  <c r="J96" i="57"/>
  <c r="H96" i="57"/>
  <c r="J95" i="57"/>
  <c r="H95" i="57"/>
  <c r="J94" i="57"/>
  <c r="H94" i="57"/>
  <c r="J93" i="57"/>
  <c r="H93" i="57"/>
  <c r="J92" i="57"/>
  <c r="H92" i="57"/>
  <c r="J91" i="57"/>
  <c r="H91" i="57"/>
  <c r="J90" i="57"/>
  <c r="H90" i="57"/>
  <c r="H89" i="57"/>
  <c r="J89" i="57" s="1"/>
  <c r="H88" i="57"/>
  <c r="J88" i="57" s="1"/>
  <c r="H87" i="57"/>
  <c r="J87" i="57" s="1"/>
  <c r="H86" i="57"/>
  <c r="J86" i="57" s="1"/>
  <c r="H85" i="57"/>
  <c r="J85" i="57" s="1"/>
  <c r="H84" i="57"/>
  <c r="J84" i="57" s="1"/>
  <c r="H83" i="57"/>
  <c r="J83" i="57" s="1"/>
  <c r="H82" i="57"/>
  <c r="J82" i="57" s="1"/>
  <c r="H81" i="57"/>
  <c r="J81" i="57" s="1"/>
  <c r="H80" i="57"/>
  <c r="J80" i="57" s="1"/>
  <c r="H79" i="57"/>
  <c r="J79" i="57" s="1"/>
  <c r="H78" i="57"/>
  <c r="J78" i="57" s="1"/>
  <c r="H77" i="57"/>
  <c r="J77" i="57" s="1"/>
  <c r="H76" i="57"/>
  <c r="J76" i="57" s="1"/>
  <c r="H75" i="57"/>
  <c r="J75" i="57" s="1"/>
  <c r="H74" i="57"/>
  <c r="J74" i="57" s="1"/>
  <c r="H73" i="57"/>
  <c r="J73" i="57" s="1"/>
  <c r="H72" i="57"/>
  <c r="J72" i="57" s="1"/>
  <c r="H71" i="57"/>
  <c r="J71" i="57" s="1"/>
  <c r="H70" i="57"/>
  <c r="J70" i="57" s="1"/>
  <c r="H69" i="57"/>
  <c r="J69" i="57" s="1"/>
  <c r="H68" i="57"/>
  <c r="J68" i="57" s="1"/>
  <c r="H67" i="57"/>
  <c r="J67" i="57" s="1"/>
  <c r="I66" i="57"/>
  <c r="G66" i="57"/>
  <c r="G65" i="57" s="1"/>
  <c r="F66" i="57"/>
  <c r="F65" i="57" s="1"/>
  <c r="I65" i="57"/>
  <c r="J64" i="57"/>
  <c r="H64" i="57"/>
  <c r="J63" i="57"/>
  <c r="H63" i="57"/>
  <c r="J62" i="57"/>
  <c r="H62" i="57"/>
  <c r="J61" i="57"/>
  <c r="J60" i="57" s="1"/>
  <c r="I61" i="57"/>
  <c r="H61" i="57"/>
  <c r="H60" i="57" s="1"/>
  <c r="G61" i="57"/>
  <c r="F61" i="57"/>
  <c r="F60" i="57" s="1"/>
  <c r="I60" i="57"/>
  <c r="G60" i="57"/>
  <c r="H59" i="57"/>
  <c r="J59" i="57" s="1"/>
  <c r="J58" i="57" s="1"/>
  <c r="I58" i="57"/>
  <c r="G58" i="57"/>
  <c r="F58" i="57"/>
  <c r="H57" i="57"/>
  <c r="J57" i="57" s="1"/>
  <c r="H56" i="57"/>
  <c r="J56" i="57" s="1"/>
  <c r="I55" i="57"/>
  <c r="G55" i="57"/>
  <c r="F55" i="57"/>
  <c r="H54" i="57"/>
  <c r="J54" i="57" s="1"/>
  <c r="G53" i="57"/>
  <c r="F53" i="57"/>
  <c r="H53" i="57" s="1"/>
  <c r="J53" i="57" s="1"/>
  <c r="H52" i="57"/>
  <c r="J52" i="57" s="1"/>
  <c r="G51" i="57"/>
  <c r="F51" i="57" s="1"/>
  <c r="J50" i="57"/>
  <c r="H50" i="57"/>
  <c r="J49" i="57"/>
  <c r="H49" i="57"/>
  <c r="I48" i="57"/>
  <c r="I47" i="57" s="1"/>
  <c r="J46" i="57"/>
  <c r="H46" i="57"/>
  <c r="J45" i="57"/>
  <c r="H45" i="57"/>
  <c r="J44" i="57"/>
  <c r="I44" i="57"/>
  <c r="H44" i="57"/>
  <c r="G44" i="57"/>
  <c r="F44" i="57"/>
  <c r="H43" i="57"/>
  <c r="J43" i="57" s="1"/>
  <c r="J42" i="57" s="1"/>
  <c r="I42" i="57"/>
  <c r="I41" i="57" s="1"/>
  <c r="G42" i="57"/>
  <c r="G41" i="57" s="1"/>
  <c r="F42" i="57"/>
  <c r="F41" i="57" s="1"/>
  <c r="H40" i="57"/>
  <c r="J40" i="57" s="1"/>
  <c r="J39" i="57" s="1"/>
  <c r="I39" i="57"/>
  <c r="G39" i="57"/>
  <c r="F39" i="57"/>
  <c r="J38" i="57"/>
  <c r="H38" i="57"/>
  <c r="J37" i="57"/>
  <c r="I37" i="57"/>
  <c r="H37" i="57"/>
  <c r="G37" i="57"/>
  <c r="F37" i="57"/>
  <c r="H36" i="57"/>
  <c r="J36" i="57" s="1"/>
  <c r="J35" i="57" s="1"/>
  <c r="I35" i="57"/>
  <c r="G35" i="57"/>
  <c r="F35" i="57"/>
  <c r="H34" i="57"/>
  <c r="J34" i="57" s="1"/>
  <c r="H33" i="57"/>
  <c r="J33" i="57" s="1"/>
  <c r="H32" i="57"/>
  <c r="J32" i="57" s="1"/>
  <c r="H31" i="57"/>
  <c r="J31" i="57" s="1"/>
  <c r="H30" i="57"/>
  <c r="J30" i="57" s="1"/>
  <c r="H29" i="57"/>
  <c r="J29" i="57" s="1"/>
  <c r="H28" i="57"/>
  <c r="J28" i="57" s="1"/>
  <c r="H27" i="57"/>
  <c r="J27" i="57" s="1"/>
  <c r="H26" i="57"/>
  <c r="J26" i="57" s="1"/>
  <c r="H25" i="57"/>
  <c r="J25" i="57" s="1"/>
  <c r="H24" i="57"/>
  <c r="J24" i="57" s="1"/>
  <c r="H23" i="57"/>
  <c r="J23" i="57" s="1"/>
  <c r="H22" i="57"/>
  <c r="J22" i="57" s="1"/>
  <c r="H21" i="57"/>
  <c r="J21" i="57" s="1"/>
  <c r="H20" i="57"/>
  <c r="J20" i="57" s="1"/>
  <c r="J19" i="57" s="1"/>
  <c r="I19" i="57"/>
  <c r="G19" i="57"/>
  <c r="F19" i="57"/>
  <c r="H18" i="57"/>
  <c r="J18" i="57" s="1"/>
  <c r="H17" i="57"/>
  <c r="J17" i="57" s="1"/>
  <c r="I16" i="57"/>
  <c r="I15" i="57" s="1"/>
  <c r="G16" i="57"/>
  <c r="G15" i="57" s="1"/>
  <c r="F16" i="57"/>
  <c r="F15" i="57" s="1"/>
  <c r="H14" i="57"/>
  <c r="J14" i="57" s="1"/>
  <c r="H13" i="57"/>
  <c r="J13" i="57" s="1"/>
  <c r="H12" i="57"/>
  <c r="J12" i="57" s="1"/>
  <c r="I11" i="57"/>
  <c r="G11" i="57"/>
  <c r="F11" i="57"/>
  <c r="J10" i="57"/>
  <c r="H10" i="57"/>
  <c r="J9" i="57"/>
  <c r="I9" i="57"/>
  <c r="H9" i="57"/>
  <c r="G9" i="57"/>
  <c r="F9" i="57"/>
  <c r="F8" i="57" s="1"/>
  <c r="I8" i="57"/>
  <c r="G8" i="57"/>
  <c r="J66" i="57" l="1"/>
  <c r="J65" i="57" s="1"/>
  <c r="J143" i="57"/>
  <c r="H143" i="57"/>
  <c r="G171" i="57"/>
  <c r="I182" i="57"/>
  <c r="H185" i="57"/>
  <c r="H196" i="57"/>
  <c r="I211" i="57"/>
  <c r="H214" i="57"/>
  <c r="I7" i="57"/>
  <c r="J16" i="57"/>
  <c r="J15" i="57" s="1"/>
  <c r="H19" i="57"/>
  <c r="J41" i="57"/>
  <c r="J55" i="57"/>
  <c r="H58" i="57"/>
  <c r="H66" i="57"/>
  <c r="J182" i="57"/>
  <c r="F188" i="57"/>
  <c r="J193" i="57"/>
  <c r="J211" i="57"/>
  <c r="J217" i="57"/>
  <c r="H254" i="57"/>
  <c r="H261" i="57"/>
  <c r="I263" i="57"/>
  <c r="J263" i="57" s="1"/>
  <c r="H51" i="57"/>
  <c r="F48" i="57"/>
  <c r="F47" i="57" s="1"/>
  <c r="F7" i="57" s="1"/>
  <c r="J11" i="57"/>
  <c r="J8" i="57" s="1"/>
  <c r="J148" i="57"/>
  <c r="J142" i="57" s="1"/>
  <c r="J171" i="57"/>
  <c r="I188" i="57"/>
  <c r="J207" i="57"/>
  <c r="J206" i="57" s="1"/>
  <c r="J188" i="57" s="1"/>
  <c r="I216" i="57"/>
  <c r="I6" i="57" s="1"/>
  <c r="I264" i="57" s="1"/>
  <c r="J251" i="57"/>
  <c r="J250" i="57" s="1"/>
  <c r="J258" i="57"/>
  <c r="J257" i="57" s="1"/>
  <c r="J216" i="57" s="1"/>
  <c r="G216" i="57"/>
  <c r="H11" i="57"/>
  <c r="H8" i="57" s="1"/>
  <c r="H16" i="57"/>
  <c r="H35" i="57"/>
  <c r="H39" i="57"/>
  <c r="H42" i="57"/>
  <c r="H41" i="57" s="1"/>
  <c r="G48" i="57"/>
  <c r="G47" i="57" s="1"/>
  <c r="G7" i="57" s="1"/>
  <c r="H55" i="57"/>
  <c r="H123" i="57"/>
  <c r="H65" i="57" s="1"/>
  <c r="H148" i="57"/>
  <c r="H142" i="57" s="1"/>
  <c r="H169" i="57"/>
  <c r="H168" i="57" s="1"/>
  <c r="H172" i="57"/>
  <c r="H177" i="57"/>
  <c r="H183" i="57"/>
  <c r="H182" i="57" s="1"/>
  <c r="H190" i="57"/>
  <c r="H189" i="57" s="1"/>
  <c r="H194" i="57"/>
  <c r="H199" i="57"/>
  <c r="H202" i="57"/>
  <c r="H201" i="57" s="1"/>
  <c r="H207" i="57"/>
  <c r="H206" i="57" s="1"/>
  <c r="H212" i="57"/>
  <c r="H211" i="57" s="1"/>
  <c r="H218" i="57"/>
  <c r="H217" i="57" s="1"/>
  <c r="H227" i="57"/>
  <c r="H224" i="57" s="1"/>
  <c r="F230" i="57"/>
  <c r="F229" i="57" s="1"/>
  <c r="F216" i="57" s="1"/>
  <c r="H230" i="57"/>
  <c r="H229" i="57" s="1"/>
  <c r="H251" i="57"/>
  <c r="H250" i="57" s="1"/>
  <c r="H258" i="57"/>
  <c r="H257" i="57" s="1"/>
  <c r="H193" i="57" l="1"/>
  <c r="H171" i="57"/>
  <c r="F6" i="57"/>
  <c r="F264" i="57" s="1"/>
  <c r="J51" i="57"/>
  <c r="J48" i="57" s="1"/>
  <c r="J47" i="57" s="1"/>
  <c r="J7" i="57" s="1"/>
  <c r="J6" i="57" s="1"/>
  <c r="J264" i="57" s="1"/>
  <c r="H48" i="57"/>
  <c r="H47" i="57" s="1"/>
  <c r="G6" i="57"/>
  <c r="G264" i="57" s="1"/>
  <c r="H216" i="57"/>
  <c r="H188" i="57"/>
  <c r="H15" i="57"/>
  <c r="H7" i="57" s="1"/>
  <c r="H6" i="57" l="1"/>
  <c r="H264" i="57" s="1"/>
</calcChain>
</file>

<file path=xl/sharedStrings.xml><?xml version="1.0" encoding="utf-8"?>
<sst xmlns="http://schemas.openxmlformats.org/spreadsheetml/2006/main" count="482" uniqueCount="325">
  <si>
    <t xml:space="preserve">ความสอดคล้องกับนโยบายรัฐบาล </t>
  </si>
  <si>
    <t>ชนิดโครงการ</t>
  </si>
  <si>
    <t>ที่</t>
  </si>
  <si>
    <t>ประเด็นยุทธศาสตร์</t>
  </si>
  <si>
    <t xml:space="preserve">ชื่อโครงการ </t>
  </si>
  <si>
    <t>สรุปสาระสำคัญของโครงการ</t>
  </si>
  <si>
    <t>ปรากฎในแผนพัฒนาจังหวัด ในปี พ.ศ. 2559</t>
  </si>
  <si>
    <t>รายการตรวจสอบ</t>
  </si>
  <si>
    <t>ขาดรายละเอียดข้อมูลที่ครบถ้วน</t>
  </si>
  <si>
    <t>อยู่ในเขตป่าสงวน</t>
  </si>
  <si>
    <t>ก่อสร้างถนนใหม่</t>
  </si>
  <si>
    <t>จัดซื้อครุภัณฑ์เพื่อแจกจ่าย</t>
  </si>
  <si>
    <t>ศึกษาอบรมดูงาน</t>
  </si>
  <si>
    <t>เป็นกิจกรรมย่อย</t>
  </si>
  <si>
    <t>เดินทางไปต่างประเทศ</t>
  </si>
  <si>
    <t>ตรงกับลักษณะโครงการที่ไม่อนุมัติ</t>
  </si>
  <si>
    <t>ลำดับความ
สำคัญ</t>
  </si>
  <si>
    <t>ความเห็น</t>
  </si>
  <si>
    <t>ไม่เห็นควรสนับสนุนงบประมาณ(บาท)</t>
  </si>
  <si>
    <t>งบประมาณที่เสนอขอ
(บาท)</t>
  </si>
  <si>
    <r>
      <t xml:space="preserve">เห็นควรสนับสนุนงบประมาณ
</t>
    </r>
    <r>
      <rPr>
        <b/>
        <sz val="9"/>
        <rFont val="Tahoma"/>
        <family val="2"/>
      </rPr>
      <t>ภายในกรอบวงเงิน</t>
    </r>
    <r>
      <rPr>
        <sz val="9"/>
        <rFont val="Tahoma"/>
        <family val="2"/>
      </rPr>
      <t xml:space="preserve">
(บาท)</t>
    </r>
  </si>
  <si>
    <r>
      <t xml:space="preserve">เห็นควรสนับสนุนงบประมาณ
</t>
    </r>
    <r>
      <rPr>
        <b/>
        <sz val="9"/>
        <rFont val="Tahoma"/>
        <family val="2"/>
      </rPr>
      <t>เกินกรอบวงเงิน</t>
    </r>
    <r>
      <rPr>
        <sz val="9"/>
        <rFont val="Tahoma"/>
        <family val="2"/>
      </rPr>
      <t xml:space="preserve">
(บาท)</t>
    </r>
  </si>
  <si>
    <t>แผนปฏิบัติราชการประจำปีของจังหวัด/กลุ่มจังหวัด...... ประจำปีงบประมาณ พ.ศ. 2559</t>
  </si>
  <si>
    <t>รวม</t>
  </si>
  <si>
    <t>ประเด็นยุทธศาสตร์ที่ 1 พัฒนาเมืองน่าอยู่ สู่สังคมมั่นคง และเป็นสุข</t>
  </si>
  <si>
    <t>1.1.1 พัฒนาศักยภาพศูนย์ยุติธรรมชุมชนตำบลในพื้นที่จังหวัดอ่างทอง</t>
  </si>
  <si>
    <t>1.2.2 เสริมสร้างและพัฒนาองค์ความรู้ให้บุคคลากรเกี่ยวกับการจัดที่ดินของรัฐ</t>
  </si>
  <si>
    <t>2.1 รักษาความมั่นคงภายใน</t>
  </si>
  <si>
    <t>2.1.1 เสริมสร้างศักยภาพการรักษาความปลอดภัยในชีวิตและทรัพย์สินของบุคลากรตำรวจภูธร</t>
  </si>
  <si>
    <t>2.1.2 พัฒนาศักยภาพคณะกรรมการหมู่บ้าน(กม.) ในการสร้างความปรองดองสมานฉันท์</t>
  </si>
  <si>
    <t>2.2 ป้องกันและแก้ไขปัญหายาเสพติด</t>
  </si>
  <si>
    <t>2.2.1 No Place For Drug</t>
  </si>
  <si>
    <t>2.2.3 ค่ายพัฒนาคุณธรรม</t>
  </si>
  <si>
    <t>2.2.4 ค่ายทักษะชีวิต</t>
  </si>
  <si>
    <t>2.2.7 ขับเคลื่อนชมรม To Be Number One</t>
  </si>
  <si>
    <t>2.2.8 ค้นหาผู้เสพ/ผู้ติดยาเสพติดเพื่อนำเข้าบำบัด</t>
  </si>
  <si>
    <t>2.2.10 พัฒนาและสร้างเครือข่ายแรงงานป้องกันยาเสพติด</t>
  </si>
  <si>
    <t>2.2.11 ป้องกันและแก้ไขปัญหายาเสพติดในสถานประกอบการ</t>
  </si>
  <si>
    <t>2.2.13 พัฒนาศักยภาพบุคลากรด้านการปราบปรามยาเสพติด</t>
  </si>
  <si>
    <t>2.2.14 สร้างเสริมหมู่บ้าน/ชุมชนเข้มแข็ง (หมู่บ้านแพร่ระบาด)</t>
  </si>
  <si>
    <t>2.2.15 พัฒนาศักยภาพชุดปฏิบัติการปราบปรามยาเสพติด</t>
  </si>
  <si>
    <t>2.3 ป้องกันและแก้ไขปัญหาอาชญกรรม</t>
  </si>
  <si>
    <t>2.3.1 พัฒนาศักยภาพอาสาสมัครตำรวจบ้าน</t>
  </si>
  <si>
    <t>2.4 ป้องกันและแก้ไขปัญหาอุบัติเหตุจราจร</t>
  </si>
  <si>
    <t>2.4.1 พัฒนาศักยภาพอาสาสมัครจราจร</t>
  </si>
  <si>
    <t>2.5 ป้องกันและแก้ไขปัญหาการค้ามนุษย์</t>
  </si>
  <si>
    <t>2.5.1 จัดระเบียบสังคม</t>
  </si>
  <si>
    <t>3.1 ป้องกันและแก้ไขปัญหาความรุนแรงในครอบครัว</t>
  </si>
  <si>
    <t>3.1.1 เสริมสร้างความเข้มแข็งสถาบันครอบครัว</t>
  </si>
  <si>
    <t>3.2 ส่งเสริมและพัฒนาศักยภาพเด็กเยาวชน สตรี ผู้สูงอายุ และคนพิการ</t>
  </si>
  <si>
    <t>3.2.1 สร้างโอกาสการมีงานทำให้กับผู้สูงอายุ</t>
  </si>
  <si>
    <t>3.2.2 ส่งเสริมการประกอบอาชีพแก่ผู้สูงอายุ</t>
  </si>
  <si>
    <t>4.1 ส่งเสริมคุณภาพชีวิตตามแนวพระราชดำริ</t>
  </si>
  <si>
    <t>4.1.1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</si>
  <si>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4.1.6 ส่งเสริมการเลี้ยงปลาสวยงามตามรอยเท้าพ่อ</t>
  </si>
  <si>
    <t>4.2 พอเพียงเพื่อพ่อ</t>
  </si>
  <si>
    <t>4.2.1 ขยายผลการพัฒนาหมู่บ้านเศรษฐกิจพอเพียง</t>
  </si>
  <si>
    <t>4.3 พัฒนาทักษะและฝึกอบรมด้านอาชีพให้แก่ประชาชน</t>
  </si>
  <si>
    <t>4.3.1 พัฒนาทักษะและฝึกอบรมด้านอาชีพ ให้แก่แรงงานนอกระบบ ให้มีความมั่นคงในการประกอบอาชีพ</t>
  </si>
  <si>
    <t>5.1 ส่งเสริมสุขภาพและอนามัยของประชาชน</t>
  </si>
  <si>
    <t>5.1.1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</si>
  <si>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5.2.2 ส่งเสริมการมีสุขภาวะที่ดีของประชาชน</t>
  </si>
  <si>
    <t>5.3.3 พัฒนาสุขาภิบาลอาหาร</t>
  </si>
  <si>
    <t xml:space="preserve">6.1 ก่อสร้างและปรับปรุงเส้นทางคมนาคม </t>
  </si>
  <si>
    <t>6.1.4 ก่อสร้างถนนแอสฟัลท์ติกคอนกรีตถนนเลียบคลองชลประทานจากแยกบ้านรอ - สะพานเข้าซอยไลออนส์</t>
  </si>
  <si>
    <t>6.1.25 ซ่อมสร้างถนนคอนกรีตเสริมเหล็ก หมู่ที่ 3 ตำบลห้วยไผ่ เชื่อมต่อหมู่ที่ 8 ตำบลแสวงหา อำเภอแสวงหา จังหวัดอ่างทอง **</t>
  </si>
  <si>
    <t>6.1.29 ก่อสร้างถนนคอนกรีตเสริมเหล็ก  หมู่ที่ 6 ตำบลสีบัวทอง อำเภอแสวงหา จังหวัดอ่างทอง **</t>
  </si>
  <si>
    <t>6.1.32 ก่อสร้างถนนคอนกรีตเสริมเหล็ก หมู่ที่ 7 บ้านหนองหาด ตำบลราชสถิตย์ อำเภอไชโย จังหวัดอ่างทอง</t>
  </si>
  <si>
    <t>6.1.39 ก่อสร้างถนนคอนกรีตเสริมเหล็ก หมู่ที่ 6 ตำบลบางเจ้าฉ่า เชื่อมต่อหมู่ที่ 1 ตำบลองครักษ์ อำเภอโพธิ์ทอง จังหวัดอ่างทอง**  y2</t>
  </si>
  <si>
    <t>6.1.41 ก่อสร้างถนนคอนกรีตเสริมเหล็ก หมู่ที่ 12 ตำบลม่วงเตี้ย อำเภอวิเศษชัยชาญ เชื่อมต่อหมู่ที่ 1 ตำบลยางช้าย อำเภอโพธิ์ทอง จังหวัดอ่างทอง ** y2</t>
  </si>
  <si>
    <t>6.1.46 ปรับปรุงซ่อแซมคอนกรีตเสริมเหล็กโดยการปูแอสฟัสท์ติกคอนกรีต สายที่ 3 ตำบลเอกราช อำเภอป่าโมก จังหวัดอ่างทอง y2</t>
  </si>
  <si>
    <t>6.1.49 ก่อสร้างถนนคอนกรีตเสริมเหล็ก หมู่ที่ 5 ตำบลมหาดไทย เชื่อมต่อหมู่ที่ 3 ตำบลคลองวัว อำเภอเมืองอ่างทอง จังหวัดอ่างทอง **  y2</t>
  </si>
  <si>
    <t>6.1.53 ก่อสร้างถนนคอนกรีตเสริมเหล็ก หมู่ที่ 3 ตำบลศาลาแดง อำเภอเมืองอ่างทอง จังหวัดอ่างทอง  y2</t>
  </si>
  <si>
    <t>6.2 ก่อสร้างและปรับปรุงระบบสาธารณูปโภคขั้นพื้นฐาน (ไฟฟ้า,ประปา)</t>
  </si>
  <si>
    <t xml:space="preserve">6.2.1 ก่อสร้างระบบประปาหมู่บ้านแบบบาดาลขนาดใหญ่ หมู่ที่ 3 ตำบลมหาดไทย อำเภอเมืองอ่างทอง จังหวัดอ่างทอง** </t>
  </si>
  <si>
    <t>6.3 ก่อสร้างและปรับปรุงสะพาน</t>
  </si>
  <si>
    <t>6.3.1 ก่อสร้างสะพานคอนกรีตเสริมเหล็ก หมู่ที่ 5 ตำบลชัยฤทธิ์ อำเภอไชโย
จังหวัดอ่างทอง</t>
  </si>
  <si>
    <t>6.3.2 ก่อสร้างสะพานคอนกรีตเสริมเหล็ก หมู่ที่ 7 ตำบลราชสถิตย์ อำเภอไชโย จังหวัดอ่างทอง</t>
  </si>
  <si>
    <t xml:space="preserve">6.2.6 ก่อสร้างสะพานคอนกรีตเสริมเหล็ก หมู่ที่ 4 ตำบลจำลอง อำเภอแสวงหา
จังหวัดอ่างทอง </t>
  </si>
  <si>
    <t>6.2.7 ก่อสร้างสะพานคอนกรีตเสริมเหล็ก หมู่ที่ 7 ตำบลโพสะ อำเภอเมือง
อ่างทอง จังหวัดอ่างทอง**</t>
  </si>
  <si>
    <t>7.1 ป้องกันภัยพิบัติจากน้ำ</t>
  </si>
  <si>
    <t>7.1.2 ก่อสร้างเขื่อนป้องกันตลิ่งและป้องกันอุทกภัย หมู่ที่ 6 ตำบลไผ่จำศีล 
อำเภอวิเศษชัยชาญ จังหวัดอ่างทอง</t>
  </si>
  <si>
    <t>7.2 พัฒนาและปรับปรุงแหล่งน้ำ</t>
  </si>
  <si>
    <t>7.2.7 ปรับปรุงหนองหัวแตก พร้อมอาคารประกอบ ตำบลหนองแม่ไก่ อำเภอโพธิ์ทอง จังหวัดอ่างทอง</t>
  </si>
  <si>
    <t>7.2.8 ปรับปรุงหนองลาดใหญ่ พร้อมอาคารประกอบ ตำบลชัยฤทธิ์ อำเภอไชโย 
จังหวัดอ่างทอง</t>
  </si>
  <si>
    <t>7.2.13 ปรับปรุงบึงสำเภาลอย ตำบลโรงช้าง อำเภอป่าโมก จังหวัดอ่างทอง</t>
  </si>
  <si>
    <t>7.2.14 ปรับปรุงบึงสามโก้ อำเภอสามโก้ จังหวัดอ่างทอง</t>
  </si>
  <si>
    <t>7.2.18 ขุดลอกหนองน้ำให้ลึกและกำจัดวัชพืช (หนองผี)  หมู่ที่ 6  ตำบลนรสิงห์ อำเภอป่าโมก จังหวัดอ่างทอง  y2</t>
  </si>
  <si>
    <t>8.1 จัดทำสถิติผลิตภัณฑ์มวลรวมจังหวัดอ่างทอง (GPP) ประจำปี</t>
  </si>
  <si>
    <t>8.1.1 เพิ่มประสิทธิภาพการจัดทำผลิตภัณฑ์มวลรวมจังหวัดอ่างทอง (GPP) และการประมาณการเศรษฐกิจจังหวัดอ่างทอง โดยวิธี Menagement Chart</t>
  </si>
  <si>
    <t>9.1 บริหารจัดการขยะและของเสียอันตรายอย่างมีส่วนร่วม</t>
  </si>
  <si>
    <t>9.2 ป้องกันและแก้ไขปัญหาคุณภาพน้ำในแหล่งน้ำธรรมชาติ</t>
  </si>
  <si>
    <t>9.2.1 ป้องกันและแก้ไขปัญหาคุณภาพแม่น้ำเจ้าพระยาและแม่น้ำน้อย</t>
  </si>
  <si>
    <t>9.2.2 พัฒนาระบบนิเวศทางน้ำสร้างความสมดุลคืนสู่ชุมชนอย่างยั่งยืน</t>
  </si>
  <si>
    <t>9.3 อ่างทองเมืองสีเขียว</t>
  </si>
  <si>
    <t>9.3.1 สวนสุขภาพเฉลิมพระเกียรติ</t>
  </si>
  <si>
    <t>9.3.4 ปรับปรุงภูมิทัศน์บริเวณหน้าที่ว่าการอำเภอวิเศษชัยชาญ จังหวัดอ่างทอง</t>
  </si>
  <si>
    <t>10.1 ลดปัญหาเด็กขาดโอกาสทางการศึกษา</t>
  </si>
  <si>
    <t>10.1.1แก้ปัญหาเด็กนักเรียนออกกลางคัน</t>
  </si>
  <si>
    <t>10.2 พัฒนาทักษะทางวิชาการ</t>
  </si>
  <si>
    <t>10.2.1 อาสายุวกาชาด กศน.</t>
  </si>
  <si>
    <t>10.2.2 ลวดดัดสัตว์</t>
  </si>
  <si>
    <t>5.2.1อ่างทองที่สุดอัศจรรย์</t>
  </si>
  <si>
    <t>5.1.2 จัดทำสื่อประชาสัมพันธ์เชิงรุก</t>
  </si>
  <si>
    <t>5.1.1 ท่องเที่ยวประวัติศาสตร์เชิงอนุรักษ์</t>
  </si>
  <si>
    <t>5.1 จัดทำสื่อประชาสัมพันธ์เชิงรุก</t>
  </si>
  <si>
    <t>5. โครงการส่งเสริมการประชาสัมพันธ์เชิงรุกด้านการท่องเที่ยว</t>
  </si>
  <si>
    <t>4.2.2 ส่งเสริมและพัฒนาธุรกิจด้านการท่องเที่ยว</t>
  </si>
  <si>
    <t>4.2.1 พัฒนาแหล่งท่องเที่ยวเชิงประวัติศาสตร์</t>
  </si>
  <si>
    <t>4.2 ส่งเสริมและพัฒนาธุรกิจด้านการท่องเที่ยว</t>
  </si>
  <si>
    <t>4.1.2 ส่งเสริมการท่องเที่ยวชุมชนอย่างสร้างสรรค์</t>
  </si>
  <si>
    <t>4.1.1 พัฒนาเครือข่ายการท่องเที่ยวชุมชน</t>
  </si>
  <si>
    <t>4.1 พัฒนาเครือข่ายการท่องเที่ยวชุมชน</t>
  </si>
  <si>
    <t>4. โครงการส่งเสริมและพัฒนาบุคลากรและผู้ประกอบการด้านการท่องเที่ยว</t>
  </si>
  <si>
    <t>3.1.18 งานรำลึกรัชกาลที่ 9</t>
  </si>
  <si>
    <t>3.1.16 งานเทศกาลไหว้พระนอนวัดขุนอินทประมูล</t>
  </si>
  <si>
    <t>3.1.15 งานมหกรรมกลองนานาชาติ</t>
  </si>
  <si>
    <t>3.1.14 งานมหกรรมลิเก</t>
  </si>
  <si>
    <t xml:space="preserve">3.1.12 งานแข่งขันเรือพาย </t>
  </si>
  <si>
    <t xml:space="preserve">3.1.11งานมหกรรมกินกุ้งใหญ่ กินไข่นกกระทา กินผักปลาปลอดสารพิษ  </t>
  </si>
  <si>
    <t>3.1.10 งานเทศกาลกินผัดไทย ไหว้พระสมเด็จเกษไชโย</t>
  </si>
  <si>
    <t xml:space="preserve">3.1.9 งานสดุดีวีรชนพันท้ายนรสิงห์ </t>
  </si>
  <si>
    <t>3.1.8 งานรำลึกวีรชนคนถูกลืม ขุนรองปลัดชู</t>
  </si>
  <si>
    <t xml:space="preserve">3.1.6 งานรำลึกวีรชนแขวงเมืองวิเศษไชยชาญ </t>
  </si>
  <si>
    <t xml:space="preserve">3.1.5 งานรำลึกสมเด็จพระนเรศวรมหาราช  </t>
  </si>
  <si>
    <t>3.1.2 ถ่ายทอดศิลปะ การแสดงละครชาตรี</t>
  </si>
  <si>
    <t>3.1 จัดกิจกรรมและพัฒนาผลิตภัณฑ์เพื่อส่งเสริมการท่องเที่ยวเชิงวัฒนธรรม</t>
  </si>
  <si>
    <t>3. โครงการส่งเสริมกิจกรรมการท่องเที่ยว</t>
  </si>
  <si>
    <t>2.2.1 พัฒนาระบบสารสนเทศด้านการท่องเที่ยว</t>
  </si>
  <si>
    <t xml:space="preserve">2.2 พัฒนาระบบสารสนเทศด้านการท่องเที่ยว </t>
  </si>
  <si>
    <t>2.1.1 เสริมสร้างการมีส่วนร่วมในการดูแลรักษาแหล่งท่องเที่ยว</t>
  </si>
  <si>
    <t>2.1 เสริมสร้างการมีส่วนร่วมในการดูแลรักษาแหล่งท่องเที่ยว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</si>
  <si>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</si>
  <si>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1.2.2 พัฒนา ปรับปรุง ฟื้นฟู แหล่งท่องเที่ยว</t>
  </si>
  <si>
    <t>1.2.1 อนุรักษ์ศิลปะพื้นบ้านและภูมิปัญญาท้องถิ่น</t>
  </si>
  <si>
    <t>1.2 พัฒนา/ ปรับปรุง/ อนุรักษ์/ ฟื้นฟู แหล่งท่องเที่ยว</t>
  </si>
  <si>
    <t>1.1.2 พัฒนาปัจจัยสนับสนุนภาคการท่องเที่ยวและการบริการ</t>
  </si>
  <si>
    <t>1.1.1  พัฒนาเส้นทางจักรยานเพื่อการพักผ่อน-ท่องเที่ยว จังหวัดอ่างทอง</t>
  </si>
  <si>
    <t>1.1 พัฒนาปัจจัยสับสนุนภาคการท่องเที่ยวและบริการ</t>
  </si>
  <si>
    <t>ประเด็นยุทธศาสตร์ที่ 3 ส่งเสริมการท่องเที่ยวเชิงวัฒนธรรม</t>
  </si>
  <si>
    <t>5.2.1 จัดแสดงและจำหน่ายสินค้าในประเทศ in store pomotion/business matching ในต่างจังหวัด</t>
  </si>
  <si>
    <t>5.2 เชื่อมโยงตลาดและสร้างเครือข่ายการค้าทั้งในระดับประเทศและต่างประเทศ</t>
  </si>
  <si>
    <t>5.1.1 เพิ่มช่องทางการตลาดโดยใช้ระบบอิเล็กทรอนิกส์</t>
  </si>
  <si>
    <t>5.1 ประชาสัมพันธ์และการตลาดผ่านสื่อสมัยใหม่</t>
  </si>
  <si>
    <t>5. โครงการส่งเสริมการตลาดเชิงรุก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</si>
  <si>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</si>
  <si>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4.1.2 ปรับโครงสร้างระบบการผลิตสินค้าเกษตรในพื้นที่แปลงใหญ่ (ข้าว, มะม่วง)</t>
  </si>
  <si>
    <t>4.1.1 ส่งเสริมการผลิตอาหารปลอดภัย (การผลิตผักในโรงเรือนระบบปิด) โครงการต่อเนื่อง</t>
  </si>
  <si>
    <t xml:space="preserve">4.1พัฒนาผลิตภัณฑ์ชุมชนและท้องถิ่นสู่มาตรฐานสากล   </t>
  </si>
  <si>
    <t>4. โครงการยกระดับมาตรฐานผลิตภัณฑ์</t>
  </si>
  <si>
    <t>3.1.3 ส่งเสริมการผลิตอาหารปลอดภัย "โรงเรียนเกษตรทำนา"</t>
  </si>
  <si>
    <t>3.1.1 ส่งเสริมและยกระดับการเลี้ยงแพะ</t>
  </si>
  <si>
    <t>3.1 พัฒนากระบวนการผลิตและแปรรูปสินค้าเกษตรให้ได้มาตรฐาน</t>
  </si>
  <si>
    <t>3. โครงการส่งเสริมและสนับสนุนการผลิตอาหารปลอดภัยและผลิตภัณฑ์ชุมชน</t>
  </si>
  <si>
    <t>2.3.1 พัฒนาศักยภาพเกษตรกรและเจ้าหน้าที่ตามแนวทางเศรษฐกิจพอเพียงเพื่อเพิ่มมูลค่าสินค้า</t>
  </si>
  <si>
    <t>2.3 อ่างทองครัวกรุงเทพ</t>
  </si>
  <si>
    <t>2.2.2 จัดแสดงและจำหน่ายสินค้าหนึ่งตำบลหนึ่งผลิตภัณฑ์ 
(OTOP Angthong to Asean)</t>
  </si>
  <si>
    <t>2.2.1 ยกระดับผลิตภัณฑ์ชุมชนสู่มาตราฐานสากล</t>
  </si>
  <si>
    <t>2.2 พัฒนาศักยภาพของผู้ประกอบการ</t>
  </si>
  <si>
    <t>2.1.1 พัฒนาศักยภาพเกษตรต้นแบบ (Smart farmer / อกม เกษตรกรและเจ้าหน้าที่)</t>
  </si>
  <si>
    <t>2.1 พัฒนาศักยภาพของเกษตรกร</t>
  </si>
  <si>
    <t>2. โครงการพัฒนาศักยภาพและเพิ่มขีดความสามารถให้แก่เกษตรกร/ผู้ประกอบการ</t>
  </si>
  <si>
    <t>1.1.2 ประกวดรางวัลนวัตกรรมด้านการเงินการคลังของจังหวัดอ่างทองสู่การเปลี่ยนแปลง</t>
  </si>
  <si>
    <t>1.1.1 พัฒนาศักยภาพผู้ประกอบอาหารรองรับครัวไทยสู่ครัวโลก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</si>
  <si>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</si>
  <si>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 โครงการวิจัยและพัฒนา (R&amp;D) กรอบแนวคิดและการสร้างองค์ความรู้</t>
  </si>
  <si>
    <t>ประเด็นยุทธศาสตร์ที่ 2 พัฒนาผลิตภัณฑ์สู่มาตรฐานสากล</t>
  </si>
  <si>
    <t>9.3.3 ปรับปรุงภูมิทัศน์บริเวณพระบรมราชานุสาวรีย์รัชกาลที่ 5 หน้าศาลากลางจังหวัดอ่างทอง เพื่อเป็นสวนสาธารณะ</t>
  </si>
  <si>
    <t xml:space="preserve">สรุปผลการพิจารณากลั่นกรองโครงการตามแผนปฏิบัติราชการประจำปีงบประมาณ พ.ศ.2561  </t>
  </si>
  <si>
    <t>จังหวัดอ่างทอง</t>
  </si>
  <si>
    <t>โครงการ/กิจกรรม</t>
  </si>
  <si>
    <t>งบประมาณที่เสนอขอ</t>
  </si>
  <si>
    <t>งบประมาณที่เห็นควรสนับสนุน
Y1</t>
  </si>
  <si>
    <t>งบประมาณที่
เกินกรอบวงเงิน
Y2</t>
  </si>
  <si>
    <t>รวม 3 ประเด็นยุทธศาสตร์</t>
  </si>
  <si>
    <t>1 โครงการส่งเสริมการมีส่วนร่วมในการบริหารราชการ</t>
  </si>
  <si>
    <t>1.1 อ่างทองใสสะอาด ปราศจากคอรัปชั่น</t>
  </si>
  <si>
    <t>1.2 ส่งเสริมการบริหารกิจการบ้านเมืองที่ดี ตามหลักธรรมาภิบาล</t>
  </si>
  <si>
    <t>1.2.1 ส่งเสริมการบริหารจัดการที่ดีแบบบูรณาการ และป้องกันและปราบปรามการทุจริตในจังหวัดอ่างทอง</t>
  </si>
  <si>
    <t>1.2.3 ปรับปรุงคุณภาพการให้บริการเพื่อตอบสนองความต้องการ
ของผู้รับบริการและผู้มีส่วนได้ส่วนเสียอย่างเหมาะสมและทันท่วงที</t>
  </si>
  <si>
    <t>2 โครงการเสริมสร้างความปลอดภัยในชีวิตและทรัพย์สิน</t>
  </si>
  <si>
    <t>2.2.5 ประกวดแข่งขัน To Be Number One</t>
  </si>
  <si>
    <t>2.2.6 มหกรรมรวมพลสมาชิกชมรม To Be Number One จังหวัดอ่างทอง</t>
  </si>
  <si>
    <t>2.2.9 ค่ายปรับเปลี่ยนพฤติกรรม (ศูนย์ขวัญแผ่นดิน)</t>
  </si>
  <si>
    <t>3 โครงการส่งเสริมความเข้มแข็งของครอบครัว และชุมชน</t>
  </si>
  <si>
    <t>4 โครงการส่งเสริมอาชีพ สร้างโอกาส สร้างรายได้ ของประชาชน</t>
  </si>
  <si>
    <t>4.1.2 พัฒนาทักษะและฝึกทักษะและฝึกอบรมด้านอาชีพให้แก่ประชาชน 
จำนวน 100 คน</t>
  </si>
  <si>
    <t>4.1.3 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</si>
  <si>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4.1.4 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อำเภอเมืองอ่างทอง 
จังหวัดอ่างทอง</t>
  </si>
  <si>
    <t>4.1.5 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</si>
  <si>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4.2.2 รวมกลุ่มและสร้างเครือข่ายการพัฒนาการเกษตรตามแนวทฤษฏีใหม่ 
โดยยึดหลักปรัชญาเศรษฐกิจกพอเพียง</t>
  </si>
  <si>
    <t>5 โครงการส่งเสริมการมีสุขภาวะที่ดีของประชาชน</t>
  </si>
  <si>
    <t>6 โครงการปรับปรุงและพัฒนาโครงสร้างพื้นฐาน</t>
  </si>
  <si>
    <t xml:space="preserve">6.1.1 ปรับปรุงซ่อมแซมผิวจราจรโดยการปูแอลฟัสท์ติกคอนกรีตริมคลอง
ชลประทาน หมู่ที่6 -หมู่ที่7 ตำบลโรงช้าง อำเภอป่าโมก จังหวัดอ่างทอง </t>
  </si>
  <si>
    <t>6.1.2 ปรับปรุงถนนแอสฟัลท์ติกคอนกรีตทางเข้า-ออกศูนย์กำจัดมูลฝอยรวมเทศบาลเมืองอ่างทอง หมู่ที่ 3 ตำบลเทวราช อำเภอไชโย จังหวัดอ่างทอง</t>
  </si>
  <si>
    <t>6.1.3 ปรับปรุงถนนแอสฟัลท์ติกคอนกรีต พร้อมท่อระบายน้ำและบ่อพัก คสล. ถนนเทศบาล 5 อำเภอเมืองอ่างทอง จังหวัดอ่างทอง</t>
  </si>
  <si>
    <t>6.1.5 ก่อสร้างถนนคอนกรีตเสริมเหล็กหมู่ที่ 13 ตำบลบางจัก อำเภอวิเศษชัยชาญ
จังหวัดอ่างทอง เชื่อมต่อหนองน้ำใหญ่ อำเภอผักไห่ จังหวัดพระนครศรีอยุธยา **</t>
  </si>
  <si>
    <t>6.1.6 ก่อสร้างถนนคอนกรีตเสริมเหล็ก หมู่ที่ 3 ตำบลย่านซื่อ อำเภอเมืองอ่างทอง เชื่อมต่อ หมู่ที่ 6 ตำบลเทวราช จังหวัดอ่างทอง**</t>
  </si>
  <si>
    <t>6.1.7 ก่อสร้างถนนคอนกรีตเสริมเหล็ก หมู่ที่ 6 ตำบลมหาดไทย เชื่อมต่อหมู่ที 4 ตำบลศาลาแดง อำเภอเมืองอ่างทอง จังหวัดอ่างทอง**</t>
  </si>
  <si>
    <t>6.1.9 ก่อสร้างถนนคอนกรีตเสริมเหล็ก หมู่ที่ 5, 6 ตำบลจำปาหล่อ อำเภอเมืองอ่างทอง จังหวัดอ่างทอง**</t>
  </si>
  <si>
    <t>6.1.10 ก่อสร้างถนนคอนกรีตเสริมเหล็กหมู่ที่ 1 ตำบลจำปาหล่อ อำเภอเมืองอ่างทอง จังหวัดอ่างทอง**</t>
  </si>
  <si>
    <t>6.1.11 ก่อสร้างถนนคอนกรีตเสริมเหล็กหมู่ที่ 5 ตำบลชัยฤทธิ์ อำเภอไชโย 
จังหวัดอ่างทอง**</t>
  </si>
  <si>
    <t>6.1.12 ก่อสร้างถนนคอนกรีตเสริมเหล็กหมู่ที่ 5 ตำบลสามโก้ เชื่อมต่อหมู่ 1
ตำบลมงคลธรรมนิมิต อำเภอสามโก้ จังหวัดอ่างทอง**</t>
  </si>
  <si>
    <t>6.1.13 ซ่อมสร้างถนนปูยางแอสฟัลท์ติกคอนกรีต(PARA) หมู่ที่ 5 ตำบลหัวตะพาน อำเภอวิเศษชัยชาญ จังหวัดอ่างทอง**</t>
  </si>
  <si>
    <t>6.1.14 ซ่อมสร้างถนนคอนกรีตเสริมเหล็ก หมู่ที่ 7 ตำบลหัวตะพาน 
อำเภอวิเศษชัยชาญ จังหวัดอ่างทอง</t>
  </si>
  <si>
    <t>6.1.15 ซ่อมสร้างถนนโดยการปูยางแอสฟัลท์ติกคอนกรีต(PARA) หมู่ที่ 5 
ตำบลหัวตะพาน อำเภอวิเศษชัยชาญ จังหวัดอ่างทอง</t>
  </si>
  <si>
    <t>6.1.16 ก่อสร้างถนนคอนกรีตเสริมเหล็กหมู่ที่ 5 ตำบลสี่ร้อย เชื่อมต่อหมู่ที่ 7 
ตำบลไผ่ดำพัฒนา อำเภอวิเศษชัยชาญ จังหวัดอ่างทอง**</t>
  </si>
  <si>
    <t>6.1.17 ก่อสร้างถนนคอนกรีตเสริมเหล็ก หมู่ที่4 ตำบลสี่ร้อย เชื่อมต่อหมู่ที่ 2 
ตำบลไผ่ดำพัฒนา อำเภอวิเศษชัยชาญ จังหวัดอ่างทอง**</t>
  </si>
  <si>
    <t>6.1.18 ก่อสร้างถนนคอนกรีตเสริมเหล็กหมู่ที่ 2 หมู่ที่ 1 ตำบลราชสถิตย์
เชื่อมต่อหมู่ที่ 2 ตำบลเทวราช อำเภอไชโย จังหวัดอ่างทอง</t>
  </si>
  <si>
    <t>6.1.19 เสริมผิวจราจรแอสฟัสท์ติกคอนกรีต  หมู่ที่ 1,2 ตำบลชัยฤทธิ์ อำเภอไชโย จังหวัดอ่างทอง</t>
  </si>
  <si>
    <t xml:space="preserve">6.1.20 เสริมผิวจราจรแอสฟัสท์ติกคอนกรีต หมู่ที่ 3 ตำบลชัยฤทธิ์ อำเภอไชโย 
จังหวัดอ่างทอง </t>
  </si>
  <si>
    <t>6.1.21 ก่อสร้างถนนคอนกรีตเสริมเหล็ก หมู่ที่ 3 ตำบลไชโย เชื่อมต่อหมู่ที่ 1 
ตำบลราชสถิตย์ อำเภอไชโย จังหวัดอ่างทอง</t>
  </si>
  <si>
    <t>6.1.22 ก่อสร้างถนนคอนกรีตเสริมเหล็ก หมู่ที่ 6 ตำบลสามโก้ เชื่อมหมู่ที่ 3 
ตำบลมงคลธรรมนิมิต อำเภอสามโก้ จังหวัดอ่างทอง**</t>
  </si>
  <si>
    <t>6.1.23 ก่อสร้างถนนคอนกรีตเสริมเหล็กหมู่ที่ 3 ตำบลมงคลธรรมนิมิต 
อำเภอสามโก้ จังหวัดอ่างทอง**</t>
  </si>
  <si>
    <t>6.1.24 ก่อสร้างถนนคอนกรีตเสริมเหล็ก หมู่ที่ 6 ตำบลอบทม อำเภอสามโก้ 
เชื่อมต่อหมู่ที่ 5 ตำบลสาวร้องไห้ อำเภอวิเศษชัยชาญ จังหวัดอ่างทอง**</t>
  </si>
  <si>
    <t>6.1.26 ก่อสร้างถนนคอนกรีตเสริมเหล็กหมู่ที่ 3 ตำบลวังน้ำเย็น อำเภอแสวงหา เชื่อมต่อ หมู่ที่ 5 ตำบลรำมะสัก อำเภอโพธิ์ทอง จังหวัดอ่างทอง **</t>
  </si>
  <si>
    <t>6.1.27 ก่อสร้างถนนคอนกรีตเสริมเหล็กคันคลองชลประทาน หมู่ที่ 6 ตำบลศรีพราน เชื่อมต่อหมู่ที่ 10 ตำบลบ้านพราน อำเภอแสวงหา จังหวัดอ่างทอง **</t>
  </si>
  <si>
    <t>6.1.28 ก่อสร้างถนนแอลฟัลส์ติกคอนกรีต หมู่ที่ 10 ตำบลแสวงหา อำเภอแสวงหา จังหวัดอ่างทอง **</t>
  </si>
  <si>
    <t>6.1.30 ก่อสร้างถนนคอนกรีตเสริมเหล็กหมู่ที่ 5 ตำบลบ้านพราน อำเภอแสวงหา จังหวัดอ่างทอง **</t>
  </si>
  <si>
    <t xml:space="preserve">6.1.31 ปรับปรุงซ่อมแซมถนนคอนกรีตเสริมเหล็กเลียบคลองชลประทาน 
หมู่ที่ 2 ,6 ตำบลแสวงหา อำเภอแสวงหา จังหวัดอ่างทอง </t>
  </si>
  <si>
    <t>6.1.33 ก่อสร้างถนนคอนกรีตเสริม เหล็ก หมู่ที่ 1 ตำบลราชสถิตย์ อำเภอไชโย จังหวัดอ่างทอง</t>
  </si>
  <si>
    <t>6.1.34 ก่อสร้างถนนคอนกรีตเสริมเหล็ก หมู่ที่ 6  , หมู่ที่ 3 ตำบลราชสถิตย์ 
อำเภอไชโย จังหวัดอ่างทอง</t>
  </si>
  <si>
    <t>6.1.35 ปรับปรุงถนนคันดินกั้นน้ำริมแม่น้ำเจ้าพระยา พร้อมลงลูกรัง หมู่ที่ 5 ,6 
ตำบลบ้านแห อำเภอเมืองอ่างทอง จังหวัดอ่างทอง</t>
  </si>
  <si>
    <t>6.1.36 ก่อสร้างถนนคอนกรีตเสริมเหล็ก ตำบลบ้านแห อำเภอเมืองอ่างทอง 
จังหวัดอ่างทอง</t>
  </si>
  <si>
    <t>6.1.37 ก่อสร้างถนนคอนกรีตเสริมเหล็กหมู่ที่ 3 บ้านดาบ ตำบลคลองขนาก 
เชื่อมต่อตำบลบางจัก อำเภอวิเศษชัยชาญ จังหวัดอ่างทอง **  y2</t>
  </si>
  <si>
    <t>6.1.38 ก่อสร้างถนนคอนกรีตเสริมเหล็ก หมู่ที่ 5 บ้านบางกะลา ตำบลบางจัก 
อำเภอวิเศษชัยชาญ จังหวัดอ่างทอง เชื่อมต่อ ตำบลหน้าโคก อำเภอผักไห่ 
จังหวัดพระนครศรีอยุธยา  ** y2</t>
  </si>
  <si>
    <t>6.1.42 ก่อสร้างถนนคอนกรีตเสริมเหล็ก หมู่ที่ 6 ตำบลหนองแม่ไก่ อำเภอโพธิ์ทอง เชื่อมต่อหมู่ที่ 1 ตำบลศรีพราน อำเภอแสวงหา จังหวัดอ่างทอง ** y2</t>
  </si>
  <si>
    <t>6.1.44 ก่อสร้างถนนคอนกรีตเสริมเหล็ก หมู่ที่ 3 ตำบลโคกพุทรา  
ถึงหมู่ที่ 5 เทศบาลตำบลโคกพุทรา อำเภอโพธิ์ทอง จังหวัดอ่างทอง ** y2</t>
  </si>
  <si>
    <t>6.1.45 ก่อสร้างถนนคอนกรีตเสริมเหล็ก (เส้นทางคันคลองพูล) หมู่ที่ 12 
ตำบลบางจัก อำเภอวิเศษชัยชาญ จังหวัดอ่างทอง เชื่อมต่อ ตำบลหนองน้ำใหญ่ อำเภอผักไห่ จังหวัดพระนครศรีอยุธยา  ** y2</t>
  </si>
  <si>
    <t>6.1.47 ก่อสร้างถนนคอนกรีตเสริมเหล็ก หมู่ที่4 ตำบลย่านซื่อ เชื่อมต่อหมู่ที่ 3 
ตำบลศาลาแดง อำเภอเมืองอ่างทอง จังหวัดอ่างทอง **y2</t>
  </si>
  <si>
    <t>6.1.48 ก่อสร้างถนนคอนกรีตเสริมเหล็ก หมู่ที่ 2 ตำบลเอกราช อำเภอป่าโมก 
จังหวัดอ่างทอง  y2</t>
  </si>
  <si>
    <t>6.1.50 ก่อสร้างถนนแอสฟัลท์ติกเลียบคลองชลประทาน หมู่ที่ 1,2 ตำบลเอกราช อำเภอป่าโมก จังหวัดอ่างทอง **  y2</t>
  </si>
  <si>
    <t>6.1.51 ก่อสร้างถนนคอนกรีตเสริมเหล็ก หมู่ที่ 1 ตำบลหัวไผ่ อำเภอเมืองอ่างทอง เชื่อมต่อหมู่ที่ 6 ตำบลสายทอง อำเภอป่าโมก จังหวัดอ่างทอง** y2</t>
  </si>
  <si>
    <t>6.1.52 ก่อสร้างถนนคอนกรีตเสริมเหล็ก หมู่ที่ 3 ตำบลป่าโมก อำเภอป่าโมก 
จังหวัดอ่างทอง y2</t>
  </si>
  <si>
    <t>6.1.54 ก่อสร้างถนนดินพร้อมลงลูกรังพร้อมฝังท่อ คอนกรีตเสริมเหล็ก หมู่ที่ 5 
ตำบลย่านซื่อ อำเภอเมืองอ่างทอง จังหวัดอ่างทอง y2</t>
  </si>
  <si>
    <t>6.1.55 ก่อสร้างถนนคอนกรีตเสริมเหล็ก หมู่ที่ 6 ตำบลป่างิ้ว ถึงหมู่ที่ 1
ตำบลมหาดไทย อำเภอเมืองอ่างทอง จังหวัดอ่างทอง  **  y2</t>
  </si>
  <si>
    <t>6.1.56 ก่อสร้างถนนคอนกรีตเสริมเหล็ก หมู่ที่ 4 ตำบลรำมะสัก อำเภอโพธิ์ทอง เชื่อมต่อหมู่ที่ 2 ตำบลวังน้ำเย็น อำเภอแสวงหา จังหวัดอ่างทอง **  y2</t>
  </si>
  <si>
    <t xml:space="preserve">6.2.2 ก่อสร้างระบบประปาหมู่บ้านแบบบาดาลขนาดใหญ่ หมู่ที่ 10 ตำบลยางช้าย อำเภอโพธิ์ทอง จังหวัดอ่างทอง** </t>
  </si>
  <si>
    <t>6.2.3 ก่อสร้างระบบประปาหมู่บ้านแบบบาดาลขนาดใหญ่ หมู่ที่ 5 ตำบลตลาดใหม่ อำเภอวิเศษชัยชาญ จังหวัดอ่างทอง y2**</t>
  </si>
  <si>
    <t>6.2.4 ก่อสร้างระบบประปาหมู่บ้านแบบบาดาลขนาดใหญ่ หมู่ที่ 2 ตำบลหนองแม่ไก่ อำเภอโพธิ์ทอง จังหวัดอ่างทอง y2</t>
  </si>
  <si>
    <t>6.2.5 ก่อสร้างระบบประปาหมู่บ้านแบบบาดาลขนาดใหญ่  หมู่ที่ 1 ตำบลโพธิ์รังนก  อำเภอโพธิ์ทอง จังหวัดอ่างทอง y2</t>
  </si>
  <si>
    <t>6.2.6 ก่อสร้างระบบประปาหมู่บ้านแบบบาดาลขนาดใหญ่ หมู่ที่ 1 ตำบลยางซ้าย อำเภอโพธิ์ทอง จังหวัดอ่างทอง y2**</t>
  </si>
  <si>
    <t>6.2.7 ก่อสร้างระบบประปาหมู่บ้านแบบบาดาลขนาดใหญ่ หมู่ที่ 5  ตำบลมหาดไทย อำเภอเมืองอ่างทอง จังหวัดอ่างทอง y2</t>
  </si>
  <si>
    <t>6.2.8 ก่อสร้างระบบประปาหมู่บ้านแบบบาดาลขนาดใหญ่ หมู่ที 4 ตำบลนรสิงห์ อำเภอป่าโมก จังหวัดอ่างทอง** y2</t>
  </si>
  <si>
    <t>6.2.9 ก่อสร้างระบบประปาหมู่บ้านแบบบาดาลขนาดใหญ่  หมู่ที่ 2 ตำบลรำมะสัก อำเภอโพธิ์ทอง จังหวัดอ่างทอง** y2</t>
  </si>
  <si>
    <t>6.2.10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</si>
  <si>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6.3.3 ก่อสร้างสะพานคอนกรีตเสริมเหล็ก หมู่ที่ 2 ตำบลรำมะสัก อำเภอโพธิ์ทอง จังหวัดอ่างทอง**</t>
  </si>
  <si>
    <t>6.2.4 ก่อสร้างสะพานคอนกรีตเสริมเหล็ก หมู่ที่ 10 ตำบลรำมะสัก อำเภอโพธิ์ทอง จังหวัดอ่างทอง</t>
  </si>
  <si>
    <t>6.2.5 ก่อสร้างสะพานคอนกรีตเสริมเหล็ก หมู่ที่ 7 ตำบลยางซ้าย อำเภอโพธิ์ทอง
จังหวัดอ่างทอง ** y2</t>
  </si>
  <si>
    <t>7  โครงการบริหารจัดการน้ำแบบบูรณาการ</t>
  </si>
  <si>
    <t>7.1.1 ก่อสร้างเขื่อนป้องกันตลิ่งและป้องกันอุทกภัย หมู่ที่ 1-2 (สองฝั่งคลองขุน) 
ตำบลไผ่จำศีล อำเภอวิเศษชัยชาญ จังหวัดอ่างทอง</t>
  </si>
  <si>
    <t>7.1.3 ก่อสร้างเขื่อนป้องกันตลิ่งและป้องกันอุทกภัย หมู่ที่ 7 (วัดฝาง) 
ตำบลไผ่จำศีล อำเภอวิเศษชัยชาญ จังหวัดอ่างทอง</t>
  </si>
  <si>
    <t>7.1.4 ก่อสร้างเขื่อนดินพร้อมประตูน้ำเปิด-ปิด หมู่ที่ 7 (ปากคลองขุน) 
ตำบลไผ่จำศีล อำเภอวิเศษชัยชาญ จังหวัดอ่างทอง</t>
  </si>
  <si>
    <t>7.2.1 ปรับปรุงคลองลาดม้า พร้อมอาคารประกอบ ตำบลศาลาแดง 
อำเภอเมืองอ่างทอง จังหวัดอ่างทอง</t>
  </si>
  <si>
    <t>7.2.2 ปรับปรุงหนองลาดตะเพียน พร้อมอาคารประกอบ ตำบลป่างิ้ว 
อำเภอเมืองอ่างทอง จังหวัดอ่างทอง</t>
  </si>
  <si>
    <t>7.2.3 ปรับปรุงหนองเกาะ พร้อมอาคารประกอบ ตำบลป่างิ้ว อำเภอเมืองอ่างทอง จังหวัดอ่างทอง</t>
  </si>
  <si>
    <t>7.2.4 ปรับปรุงห้วยงู พร้อมอาคารประกอบ ตำบลป่างิ้ว อำเภอเมืองอ่างทอง 
จังหวัดอ่างทอง</t>
  </si>
  <si>
    <t>7.2.6 ปรับปรุงบึงคูเมืองพร้อมอาคารประกอบ ตำบลแสวงหา อำเภอแสวงหา 
จังหวัดอ่างทอง</t>
  </si>
  <si>
    <t>7.2.9 ปรับปรุงหนองระหานใหญ่ พร้อมอาคารประกอบ ตำบลไชยภูมิ 
อำเภอไชโย จังหวัดอ่างทอง</t>
  </si>
  <si>
    <t>7.2.10 ปรับปรุงบึงลาดจินจาน พร้อมอาคารประกอบ ตำบลไผ่ดำพัฒนา 
อำเภอวิเศษชัยชาญ จังหวัดอ่างทอง</t>
  </si>
  <si>
    <t>7.2.11 ปรับปรุงบึงลาดตาล ตำบลสามโก้ อำเภอสามโก้ จังหวัดอ่างทอง</t>
  </si>
  <si>
    <t>7.2.12 ปรับปรุงห้วยคล้า ตำบลอบทม อำเภอสามโก้ จังหวัดอ่างทอง</t>
  </si>
  <si>
    <t>7.2.14 ขุดลอกคลองโพธิ์ ตำบลเอกราช อำเภอป่าโมก จังหวัดอ่างทอง  y2</t>
  </si>
  <si>
    <t>7.2.15 ขุดลอกหนองขวาง  ตำบลโผงเผง อำเภอป่าโมก จังหวัดอ่างทอง  y2</t>
  </si>
  <si>
    <t>7.2.16 สร้างดาดคอนกรีตพร้อมปรับภูมิทัศน์ หมู่ที่ 3 - หมู่ที่ 1 ตำบลบ้านแห 
อำเภอเมืองอ่างทอง จังหวัดอ่างทอง  y2</t>
  </si>
  <si>
    <t>7.2.17 ขุดลอกคลองบางตาแผ่น เริ่มจากเขตติดต่อตำบลศาลาแดงถึงเขตติดต่อ
ตำบลจำปาหล่อ อำเภอเมืองอ่างทอง จังหวัดอ่างทอง</t>
  </si>
  <si>
    <t>8 โครงการปรับปรุงระบบสารสนเทศเพื่อการพัฒนาจังหวัด</t>
  </si>
  <si>
    <t>9 โครงการรักษาสมดุลธรรมชาติสิ่งแวดล้อมและพลังงาน</t>
  </si>
  <si>
    <t>9.1.1 หนึ่งองค์กรปกครองส่วนท้องถิ่น หนึ่งธนาคารขยะ</t>
  </si>
  <si>
    <t>9.3.2 พัฒนาสวนสาธารณะเฉลิมพระเกียรติฯ ปรับปรุงภูมิทัศน์ หมู่ที่ 4 
ตำบลโรงช้าง อำเภอป่าโมก จังหวัดอ่างทอง</t>
  </si>
  <si>
    <t>10 โครงการส่งเสริมการเรียนรู้นอกห้องเรียนและยกระดับมาตรฐานทางการศึกษา</t>
  </si>
  <si>
    <t>3.1.2 ส่งเสริมและสนับสนุนการผลิตพืชปลอดภัยจากสารพิษ 
(มะม่วง กล้วยหอมทอง เมล่อน และผัก)</t>
  </si>
  <si>
    <t>1 โครงการพัฒนาปัจจัยพื้นฐานด้านการท่องเที่ยวและบริการ</t>
  </si>
  <si>
    <t>3.1.1 สืบสานศิลปะการแสดงพื้นบ้าน "โขนสด"</t>
  </si>
  <si>
    <t>3.1.3 งานอนุรักษ์มรดกไทย เฉลิมพระเกียรติสมเด็จพระเทพรัตนราชสุดาฯ 
สยามบรมราชกุมารี</t>
  </si>
  <si>
    <t>3.1.4 งานรำลึกสมเด็จพระพุฒาจารย์ (โต พรหมรังสี)</t>
  </si>
  <si>
    <t xml:space="preserve">3.1.7 งานสดุดีวีรชนคนแสวงหา </t>
  </si>
  <si>
    <t>3.1.17 งานรำลึกประพาสต้นล้นเกล้า รัชกาลที่ 5</t>
  </si>
  <si>
    <t>5.2 ส่งเสริมกิจกรรมไหว้พระ 5 ที่สุด และของดีเมืองอ่างทอง</t>
  </si>
  <si>
    <t>ค่าใช้จ่ายในการบริหารงานจังหวัด/กลุ่มจังหวัดแบบบูรณาการ</t>
  </si>
  <si>
    <t>รวมทั้งสิ้น</t>
  </si>
  <si>
    <t xml:space="preserve">3.1.13 งานเกษตรอ่างทอง </t>
  </si>
  <si>
    <t>3.1.19 งานของดีเมืองอ่างทอง</t>
  </si>
  <si>
    <t>7.2.5 ปรับปรุงหนองเบิกไพร พร้อมอาคารประกอบ ตำบลไผ่ดำพัฒนา 
อำเภอวิเศษชัยชาญ จังหวัดอ่างทอง</t>
  </si>
  <si>
    <t>หน่วยงาน
ดำเนินการ</t>
  </si>
  <si>
    <t>สนง.ยุติธรรมจังหวัด</t>
  </si>
  <si>
    <t>สนง.คลังจังหวัด</t>
  </si>
  <si>
    <t>สนง.ที่ดินจังหวัด</t>
  </si>
  <si>
    <t>ตำรวจภูธรจังหวัด</t>
  </si>
  <si>
    <t>ที่ทำการปกครองจังหวัด</t>
  </si>
  <si>
    <t>สถานพินิจและคุ้มครอง
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</si>
  <si>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</si>
  <si>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</si>
  <si>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</si>
  <si>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ศูนยพัฒนาฝีมือแรงงานจังหวัดอ่างทอง</t>
  </si>
  <si>
    <t>สนง.เกษตรและสหกรณ์จังหวัด</t>
  </si>
  <si>
    <t>สนง.ประมงจังหวัด</t>
  </si>
  <si>
    <t>สนง.พัฒนาชุมชนจังหวัด</t>
  </si>
  <si>
    <t>สนง.แรงงานจังหวัด</t>
  </si>
  <si>
    <t>สนง.สวัสดิการและ
คุ้มครองแรงงานจังหวัด</t>
  </si>
  <si>
    <t>สนง.สาธารณสุขจังหวัด</t>
  </si>
  <si>
    <t>อำเภอป่าโมก</t>
  </si>
  <si>
    <t>อำเภอไชโย</t>
  </si>
  <si>
    <t>อำเภอเมืองอ่างทอง</t>
  </si>
  <si>
    <t>อำเภอวิเศษชัยชาญ</t>
  </si>
  <si>
    <t>อำเภอสามโก้</t>
  </si>
  <si>
    <t>อำเภอแสวงหา</t>
  </si>
  <si>
    <t>อำเภอโพธิ์ทอง</t>
  </si>
  <si>
    <t xml:space="preserve">อำเภอป่าโมก </t>
  </si>
  <si>
    <t>โครงการชลประทานอ่างทอง</t>
  </si>
  <si>
    <t>สนง.ทรัพยากรธรรมชาติ
และสิ่งแวดล้อมจังหวัด</t>
  </si>
  <si>
    <t>สนง.โยธาธิการและผังเมืองจังหวัด</t>
  </si>
  <si>
    <t>สำนักงาน กศน.จังหวัด</t>
  </si>
  <si>
    <t>ศูนย์พัฒนาฝีมือแรงงานจังหวัด</t>
  </si>
  <si>
    <t>สนง.เกษตรจังหวัด</t>
  </si>
  <si>
    <t>สนง.ปศุสัตว์จังหวัด</t>
  </si>
  <si>
    <t>สนง.อุตสาหกรรมจังหวัด</t>
  </si>
  <si>
    <t>สนง.พาณิชย์จังหวัด</t>
  </si>
  <si>
    <t>สนง.การท่องเที่ยว
และกีฬาจังหวัด</t>
  </si>
  <si>
    <t>สนง.วัฒนธรรมจังหวัด</t>
  </si>
  <si>
    <r>
      <t>6.1.8 ก่อสร้างถนนคอนกรีตเสริมเหล็ก หมู่ที่ 5 ตำบลโพสะ เชื่อมต่อหมู่ที่ 3
ตำบลหัวไผ่ อำเภอเมืองอ่างทอง</t>
    </r>
    <r>
      <rPr>
        <i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จังหวัดอ่างทอง**</t>
    </r>
  </si>
  <si>
    <t>2.2.2 รณรงค์ป้องกันและแก้ไขปัญหายาเสพติด (To Be Number One) 
ในสถานพินิจและคุ้มครองเด็กและเยาวชนจังหวัดอ่างทอง</t>
  </si>
  <si>
    <t>2.2.12 พัฒนาศักยภาพด้านการบำบัดรักษาและฟื้นฟูสมรรถภาพและติดตาม
ผู้ผ่านการบำบัดรักษา</t>
  </si>
  <si>
    <t>6.1.43 ก่อสร้างถนนคอนกรีตเสริมเหล็ก (เส้นทางคันบ้านดาบ) หมู่ที่ 2,3,4 ตำบล
คลองขนาก เชื่อมต่อหมู่ที่ 5 ตำบลบางจัก อำเภอวิเศษชัยชาญ จังหวัดอ่างทอง **y2</t>
  </si>
  <si>
    <t>6.1.40 ก่อสร้างถนนคอนกรีต เสริมเหล็ก หมู่ที่ 5 ตำบลหัวไผ่ อำเภอเมืองอ่างทอง 
จังหวัดอ่างทอง เชื่อมต่อตำบลท่าตอ อำเภอมหาราช จังหวัดพระนครศรีอยุธยา **y2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</si>
</sst>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2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name val="Arial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3"/>
      <name val="TH SarabunPSK"/>
      <family val="2"/>
    </font>
    <font>
      <i/>
      <sz val="13"/>
      <color theme="1"/>
      <name val="TH SarabunPSK"/>
      <family val="2"/>
    </font>
    <font>
      <sz val="13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7CB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6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5" fillId="0" borderId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18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12" fillId="0" borderId="1" xfId="0" applyFont="1" applyBorder="1" applyAlignment="1">
      <alignment horizontal="center" vertical="top" wrapText="1"/>
    </xf>
    <xf numFmtId="188" fontId="16" fillId="0" borderId="1" xfId="1" applyNumberFormat="1" applyFont="1" applyBorder="1" applyAlignment="1">
      <alignment horizontal="center" vertical="center"/>
    </xf>
    <xf numFmtId="188" fontId="16" fillId="0" borderId="1" xfId="1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top"/>
    </xf>
    <xf numFmtId="0" fontId="16" fillId="0" borderId="0" xfId="0" applyFont="1"/>
    <xf numFmtId="0" fontId="12" fillId="0" borderId="1" xfId="0" applyFont="1" applyBorder="1" applyAlignment="1">
      <alignment horizontal="left" vertical="top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188" fontId="17" fillId="0" borderId="0" xfId="1" applyNumberFormat="1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188" fontId="14" fillId="0" borderId="1" xfId="1" applyNumberFormat="1" applyFont="1" applyFill="1" applyBorder="1" applyAlignment="1">
      <alignment vertical="top" wrapText="1"/>
    </xf>
    <xf numFmtId="0" fontId="12" fillId="0" borderId="0" xfId="0" applyFont="1" applyAlignment="1">
      <alignment horizontal="left" vertical="center"/>
    </xf>
    <xf numFmtId="0" fontId="16" fillId="0" borderId="1" xfId="0" applyNumberFormat="1" applyFont="1" applyBorder="1" applyAlignment="1">
      <alignment horizontal="center" vertical="top" wrapText="1"/>
    </xf>
    <xf numFmtId="188" fontId="16" fillId="0" borderId="1" xfId="1" applyNumberFormat="1" applyFont="1" applyFill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6" fillId="0" borderId="1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88" fontId="16" fillId="0" borderId="1" xfId="1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88" fontId="12" fillId="0" borderId="1" xfId="1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188" fontId="16" fillId="0" borderId="1" xfId="1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8" fontId="12" fillId="0" borderId="0" xfId="1" applyNumberFormat="1" applyFont="1" applyFill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88" fontId="16" fillId="0" borderId="1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/>
    </xf>
    <xf numFmtId="187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 wrapText="1"/>
    </xf>
    <xf numFmtId="188" fontId="17" fillId="0" borderId="1" xfId="1" applyNumberFormat="1" applyFont="1" applyBorder="1" applyAlignment="1">
      <alignment horizontal="center" vertical="center"/>
    </xf>
    <xf numFmtId="188" fontId="16" fillId="0" borderId="1" xfId="1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top"/>
    </xf>
    <xf numFmtId="0" fontId="16" fillId="0" borderId="1" xfId="0" applyFont="1" applyBorder="1"/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top"/>
    </xf>
    <xf numFmtId="3" fontId="12" fillId="3" borderId="1" xfId="0" applyNumberFormat="1" applyFont="1" applyFill="1" applyBorder="1" applyAlignment="1">
      <alignment horizontal="center" vertical="top" wrapText="1"/>
    </xf>
    <xf numFmtId="188" fontId="16" fillId="3" borderId="1" xfId="1" applyNumberFormat="1" applyFont="1" applyFill="1" applyBorder="1" applyAlignment="1">
      <alignment horizontal="center" vertical="center"/>
    </xf>
    <xf numFmtId="188" fontId="16" fillId="3" borderId="1" xfId="1" applyNumberFormat="1" applyFont="1" applyFill="1" applyBorder="1" applyAlignment="1">
      <alignment horizontal="center" vertical="top"/>
    </xf>
    <xf numFmtId="188" fontId="17" fillId="3" borderId="1" xfId="1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188" fontId="16" fillId="3" borderId="1" xfId="1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vertical="top" wrapText="1"/>
    </xf>
    <xf numFmtId="0" fontId="19" fillId="0" borderId="0" xfId="26" applyFont="1" applyAlignment="1">
      <alignment horizontal="center" vertical="top"/>
    </xf>
    <xf numFmtId="0" fontId="22" fillId="7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left" vertical="top" wrapText="1"/>
    </xf>
    <xf numFmtId="49" fontId="20" fillId="0" borderId="5" xfId="0" applyNumberFormat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vertical="top"/>
    </xf>
    <xf numFmtId="0" fontId="19" fillId="0" borderId="5" xfId="0" applyFont="1" applyFill="1" applyBorder="1" applyAlignment="1">
      <alignment vertical="top"/>
    </xf>
    <xf numFmtId="0" fontId="19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vertical="top"/>
    </xf>
    <xf numFmtId="0" fontId="24" fillId="0" borderId="0" xfId="26" applyFont="1" applyAlignment="1">
      <alignment horizontal="center" vertical="top"/>
    </xf>
    <xf numFmtId="0" fontId="24" fillId="0" borderId="0" xfId="26" applyFont="1" applyBorder="1" applyAlignment="1">
      <alignment horizontal="center" vertical="top"/>
    </xf>
    <xf numFmtId="0" fontId="24" fillId="0" borderId="7" xfId="26" applyFont="1" applyBorder="1" applyAlignment="1">
      <alignment horizontal="center" vertical="top"/>
    </xf>
    <xf numFmtId="41" fontId="24" fillId="0" borderId="0" xfId="26" applyNumberFormat="1" applyFont="1" applyBorder="1" applyAlignment="1">
      <alignment horizontal="center" vertical="top"/>
    </xf>
    <xf numFmtId="41" fontId="24" fillId="0" borderId="0" xfId="26" applyNumberFormat="1" applyFont="1" applyAlignment="1">
      <alignment horizontal="center" vertical="top"/>
    </xf>
    <xf numFmtId="0" fontId="24" fillId="0" borderId="0" xfId="26" applyFont="1" applyAlignment="1">
      <alignment horizontal="center" vertical="center"/>
    </xf>
    <xf numFmtId="0" fontId="25" fillId="7" borderId="1" xfId="26" applyFont="1" applyFill="1" applyBorder="1" applyAlignment="1">
      <alignment horizontal="center" vertical="top"/>
    </xf>
    <xf numFmtId="41" fontId="25" fillId="7" borderId="1" xfId="26" applyNumberFormat="1" applyFont="1" applyFill="1" applyBorder="1" applyAlignment="1">
      <alignment horizontal="left" vertical="top"/>
    </xf>
    <xf numFmtId="0" fontId="25" fillId="0" borderId="0" xfId="26" applyFont="1" applyAlignment="1">
      <alignment horizontal="center" vertical="top"/>
    </xf>
    <xf numFmtId="0" fontId="23" fillId="4" borderId="1" xfId="26" applyFont="1" applyFill="1" applyBorder="1" applyAlignment="1">
      <alignment horizontal="center" vertical="top"/>
    </xf>
    <xf numFmtId="41" fontId="23" fillId="4" borderId="1" xfId="26" applyNumberFormat="1" applyFont="1" applyFill="1" applyBorder="1" applyAlignment="1">
      <alignment horizontal="left" vertical="top" wrapText="1"/>
    </xf>
    <xf numFmtId="0" fontId="23" fillId="0" borderId="0" xfId="26" applyFont="1" applyAlignment="1">
      <alignment horizontal="center" vertical="top"/>
    </xf>
    <xf numFmtId="0" fontId="23" fillId="0" borderId="14" xfId="26" applyFont="1" applyBorder="1" applyAlignment="1">
      <alignment horizontal="center" vertical="top"/>
    </xf>
    <xf numFmtId="0" fontId="23" fillId="6" borderId="14" xfId="26" applyFont="1" applyFill="1" applyBorder="1" applyAlignment="1">
      <alignment horizontal="center" vertical="top"/>
    </xf>
    <xf numFmtId="41" fontId="23" fillId="6" borderId="5" xfId="26" applyNumberFormat="1" applyFont="1" applyFill="1" applyBorder="1" applyAlignment="1">
      <alignment horizontal="left" vertical="top"/>
    </xf>
    <xf numFmtId="0" fontId="23" fillId="9" borderId="2" xfId="26" applyFont="1" applyFill="1" applyBorder="1" applyAlignment="1">
      <alignment horizontal="center" vertical="top"/>
    </xf>
    <xf numFmtId="0" fontId="23" fillId="9" borderId="13" xfId="26" applyFont="1" applyFill="1" applyBorder="1" applyAlignment="1">
      <alignment horizontal="center" vertical="top"/>
    </xf>
    <xf numFmtId="41" fontId="23" fillId="9" borderId="1" xfId="26" applyNumberFormat="1" applyFont="1" applyFill="1" applyBorder="1" applyAlignment="1">
      <alignment horizontal="center" vertical="top"/>
    </xf>
    <xf numFmtId="0" fontId="24" fillId="0" borderId="14" xfId="26" applyFont="1" applyBorder="1" applyAlignment="1">
      <alignment horizontal="center" vertical="top"/>
    </xf>
    <xf numFmtId="0" fontId="24" fillId="0" borderId="2" xfId="26" applyFont="1" applyBorder="1" applyAlignment="1">
      <alignment horizontal="center" vertical="top"/>
    </xf>
    <xf numFmtId="0" fontId="24" fillId="0" borderId="13" xfId="26" applyFont="1" applyBorder="1" applyAlignment="1">
      <alignment horizontal="center" vertical="top"/>
    </xf>
    <xf numFmtId="0" fontId="24" fillId="0" borderId="13" xfId="26" applyFont="1" applyFill="1" applyBorder="1" applyAlignment="1">
      <alignment horizontal="left" vertical="top" wrapText="1"/>
    </xf>
    <xf numFmtId="41" fontId="24" fillId="0" borderId="1" xfId="27" applyNumberFormat="1" applyFont="1" applyFill="1" applyBorder="1" applyAlignment="1">
      <alignment horizontal="center" vertical="top"/>
    </xf>
    <xf numFmtId="41" fontId="23" fillId="0" borderId="1" xfId="26" applyNumberFormat="1" applyFont="1" applyBorder="1" applyAlignment="1">
      <alignment horizontal="center" vertical="top"/>
    </xf>
    <xf numFmtId="41" fontId="24" fillId="0" borderId="1" xfId="26" applyNumberFormat="1" applyFont="1" applyFill="1" applyBorder="1" applyAlignment="1">
      <alignment vertical="top" wrapText="1"/>
    </xf>
    <xf numFmtId="41" fontId="24" fillId="0" borderId="1" xfId="26" applyNumberFormat="1" applyFont="1" applyBorder="1" applyAlignment="1">
      <alignment horizontal="center" vertical="top"/>
    </xf>
    <xf numFmtId="41" fontId="23" fillId="9" borderId="1" xfId="26" applyNumberFormat="1" applyFont="1" applyFill="1" applyBorder="1" applyAlignment="1">
      <alignment vertical="top" wrapText="1"/>
    </xf>
    <xf numFmtId="0" fontId="24" fillId="0" borderId="9" xfId="26" applyFont="1" applyBorder="1" applyAlignment="1">
      <alignment horizontal="center" vertical="top"/>
    </xf>
    <xf numFmtId="0" fontId="24" fillId="0" borderId="7" xfId="26" applyFont="1" applyFill="1" applyBorder="1" applyAlignment="1">
      <alignment horizontal="left" vertical="top" wrapText="1"/>
    </xf>
    <xf numFmtId="41" fontId="24" fillId="9" borderId="1" xfId="26" applyNumberFormat="1" applyFont="1" applyFill="1" applyBorder="1" applyAlignment="1">
      <alignment horizontal="center" vertical="top"/>
    </xf>
    <xf numFmtId="0" fontId="23" fillId="0" borderId="2" xfId="26" applyFont="1" applyBorder="1" applyAlignment="1">
      <alignment horizontal="center" vertical="top"/>
    </xf>
    <xf numFmtId="0" fontId="23" fillId="0" borderId="13" xfId="26" applyFont="1" applyBorder="1" applyAlignment="1">
      <alignment horizontal="center" vertical="top"/>
    </xf>
    <xf numFmtId="0" fontId="23" fillId="0" borderId="13" xfId="26" applyFont="1" applyBorder="1" applyAlignment="1">
      <alignment horizontal="left" vertical="top" wrapText="1"/>
    </xf>
    <xf numFmtId="41" fontId="24" fillId="0" borderId="1" xfId="28" applyNumberFormat="1" applyFont="1" applyFill="1" applyBorder="1" applyAlignment="1">
      <alignment horizontal="center" vertical="top"/>
    </xf>
    <xf numFmtId="0" fontId="23" fillId="0" borderId="9" xfId="26" applyFont="1" applyBorder="1" applyAlignment="1">
      <alignment horizontal="center" vertical="top"/>
    </xf>
    <xf numFmtId="0" fontId="23" fillId="0" borderId="7" xfId="26" applyFont="1" applyBorder="1" applyAlignment="1">
      <alignment horizontal="center" vertical="top"/>
    </xf>
    <xf numFmtId="41" fontId="24" fillId="0" borderId="1" xfId="28" applyNumberFormat="1" applyFont="1" applyBorder="1" applyAlignment="1">
      <alignment vertical="top"/>
    </xf>
    <xf numFmtId="41" fontId="23" fillId="9" borderId="1" xfId="26" applyNumberFormat="1" applyFont="1" applyFill="1" applyBorder="1" applyAlignment="1">
      <alignment vertical="top"/>
    </xf>
    <xf numFmtId="0" fontId="24" fillId="0" borderId="11" xfId="26" applyFont="1" applyFill="1" applyBorder="1" applyAlignment="1">
      <alignment horizontal="left" vertical="top" wrapText="1"/>
    </xf>
    <xf numFmtId="41" fontId="24" fillId="0" borderId="5" xfId="27" applyNumberFormat="1" applyFont="1" applyFill="1" applyBorder="1" applyAlignment="1">
      <alignment horizontal="center" vertical="top"/>
    </xf>
    <xf numFmtId="41" fontId="23" fillId="0" borderId="5" xfId="26" applyNumberFormat="1" applyFont="1" applyBorder="1" applyAlignment="1">
      <alignment horizontal="center" vertical="top"/>
    </xf>
    <xf numFmtId="41" fontId="24" fillId="0" borderId="5" xfId="28" applyNumberFormat="1" applyFont="1" applyFill="1" applyBorder="1" applyAlignment="1">
      <alignment horizontal="center" vertical="top"/>
    </xf>
    <xf numFmtId="0" fontId="23" fillId="0" borderId="0" xfId="26" applyFont="1" applyBorder="1" applyAlignment="1">
      <alignment horizontal="center" vertical="top"/>
    </xf>
    <xf numFmtId="0" fontId="24" fillId="0" borderId="0" xfId="26" applyFont="1" applyFill="1" applyBorder="1" applyAlignment="1">
      <alignment horizontal="left" vertical="top" wrapText="1"/>
    </xf>
    <xf numFmtId="0" fontId="24" fillId="0" borderId="6" xfId="26" applyFont="1" applyFill="1" applyBorder="1" applyAlignment="1">
      <alignment horizontal="left" vertical="top" wrapText="1"/>
    </xf>
    <xf numFmtId="41" fontId="24" fillId="0" borderId="5" xfId="28" applyNumberFormat="1" applyFont="1" applyBorder="1" applyAlignment="1">
      <alignment vertical="top"/>
    </xf>
    <xf numFmtId="0" fontId="23" fillId="9" borderId="4" xfId="26" applyFont="1" applyFill="1" applyBorder="1" applyAlignment="1">
      <alignment horizontal="center" vertical="top"/>
    </xf>
    <xf numFmtId="0" fontId="23" fillId="9" borderId="6" xfId="26" applyFont="1" applyFill="1" applyBorder="1" applyAlignment="1">
      <alignment horizontal="center" vertical="top"/>
    </xf>
    <xf numFmtId="41" fontId="23" fillId="9" borderId="1" xfId="26" applyNumberFormat="1" applyFont="1" applyFill="1" applyBorder="1" applyAlignment="1">
      <alignment horizontal="left" vertical="top" wrapText="1"/>
    </xf>
    <xf numFmtId="188" fontId="24" fillId="0" borderId="1" xfId="27" applyNumberFormat="1" applyFont="1" applyFill="1" applyBorder="1" applyAlignment="1">
      <alignment horizontal="center" vertical="top"/>
    </xf>
    <xf numFmtId="0" fontId="23" fillId="9" borderId="9" xfId="26" applyFont="1" applyFill="1" applyBorder="1" applyAlignment="1">
      <alignment horizontal="center" vertical="top"/>
    </xf>
    <xf numFmtId="0" fontId="23" fillId="9" borderId="7" xfId="26" applyFont="1" applyFill="1" applyBorder="1" applyAlignment="1">
      <alignment horizontal="center" vertical="top"/>
    </xf>
    <xf numFmtId="0" fontId="23" fillId="6" borderId="9" xfId="26" applyFont="1" applyFill="1" applyBorder="1" applyAlignment="1">
      <alignment horizontal="center" vertical="top"/>
    </xf>
    <xf numFmtId="0" fontId="23" fillId="0" borderId="6" xfId="26" applyFont="1" applyBorder="1" applyAlignment="1">
      <alignment horizontal="center" vertical="top"/>
    </xf>
    <xf numFmtId="0" fontId="23" fillId="0" borderId="6" xfId="26" applyFont="1" applyBorder="1" applyAlignment="1">
      <alignment horizontal="left" vertical="top" wrapText="1"/>
    </xf>
    <xf numFmtId="41" fontId="24" fillId="0" borderId="1" xfId="26" applyNumberFormat="1" applyFont="1" applyBorder="1" applyAlignment="1">
      <alignment horizontal="left" vertical="top" wrapText="1"/>
    </xf>
    <xf numFmtId="41" fontId="24" fillId="0" borderId="1" xfId="26" applyNumberFormat="1" applyFont="1" applyFill="1" applyBorder="1" applyAlignment="1">
      <alignment vertical="top"/>
    </xf>
    <xf numFmtId="188" fontId="24" fillId="0" borderId="5" xfId="27" applyNumberFormat="1" applyFont="1" applyFill="1" applyBorder="1" applyAlignment="1">
      <alignment horizontal="center" vertical="top"/>
    </xf>
    <xf numFmtId="41" fontId="24" fillId="0" borderId="5" xfId="26" applyNumberFormat="1" applyFont="1" applyBorder="1" applyAlignment="1">
      <alignment horizontal="center" vertical="top"/>
    </xf>
    <xf numFmtId="41" fontId="23" fillId="6" borderId="5" xfId="26" applyNumberFormat="1" applyFont="1" applyFill="1" applyBorder="1" applyAlignment="1">
      <alignment horizontal="center" vertical="top"/>
    </xf>
    <xf numFmtId="0" fontId="24" fillId="0" borderId="10" xfId="26" applyFont="1" applyFill="1" applyBorder="1" applyAlignment="1">
      <alignment horizontal="left" vertical="top" wrapText="1"/>
    </xf>
    <xf numFmtId="41" fontId="24" fillId="0" borderId="5" xfId="26" applyNumberFormat="1" applyFont="1" applyFill="1" applyBorder="1" applyAlignment="1">
      <alignment vertical="top" wrapText="1"/>
    </xf>
    <xf numFmtId="0" fontId="23" fillId="0" borderId="3" xfId="26" applyFont="1" applyBorder="1" applyAlignment="1">
      <alignment horizontal="center" vertical="top"/>
    </xf>
    <xf numFmtId="0" fontId="23" fillId="6" borderId="7" xfId="26" applyFont="1" applyFill="1" applyBorder="1" applyAlignment="1">
      <alignment horizontal="center" vertical="top"/>
    </xf>
    <xf numFmtId="0" fontId="23" fillId="0" borderId="12" xfId="26" applyFont="1" applyBorder="1" applyAlignment="1">
      <alignment horizontal="center" vertical="top"/>
    </xf>
    <xf numFmtId="0" fontId="23" fillId="0" borderId="12" xfId="26" applyFont="1" applyFill="1" applyBorder="1" applyAlignment="1">
      <alignment horizontal="center" vertical="top"/>
    </xf>
    <xf numFmtId="0" fontId="23" fillId="0" borderId="13" xfId="26" applyFont="1" applyFill="1" applyBorder="1" applyAlignment="1">
      <alignment horizontal="center" vertical="top"/>
    </xf>
    <xf numFmtId="0" fontId="23" fillId="0" borderId="13" xfId="26" applyFont="1" applyFill="1" applyBorder="1" applyAlignment="1">
      <alignment horizontal="left" vertical="top" wrapText="1"/>
    </xf>
    <xf numFmtId="41" fontId="23" fillId="0" borderId="1" xfId="26" applyNumberFormat="1" applyFont="1" applyFill="1" applyBorder="1" applyAlignment="1">
      <alignment horizontal="center" vertical="top"/>
    </xf>
    <xf numFmtId="0" fontId="23" fillId="0" borderId="0" xfId="26" applyFont="1" applyFill="1" applyAlignment="1">
      <alignment horizontal="center" vertical="top"/>
    </xf>
    <xf numFmtId="0" fontId="23" fillId="0" borderId="6" xfId="26" applyFont="1" applyFill="1" applyBorder="1" applyAlignment="1">
      <alignment horizontal="center" vertical="top"/>
    </xf>
    <xf numFmtId="0" fontId="23" fillId="0" borderId="6" xfId="26" applyFont="1" applyFill="1" applyBorder="1" applyAlignment="1">
      <alignment horizontal="left" vertical="top" wrapText="1"/>
    </xf>
    <xf numFmtId="0" fontId="23" fillId="0" borderId="0" xfId="26" applyFont="1" applyFill="1" applyBorder="1" applyAlignment="1">
      <alignment horizontal="center" vertical="top"/>
    </xf>
    <xf numFmtId="0" fontId="23" fillId="0" borderId="0" xfId="26" applyFont="1" applyFill="1" applyBorder="1" applyAlignment="1">
      <alignment horizontal="left" vertical="top" wrapText="1"/>
    </xf>
    <xf numFmtId="41" fontId="23" fillId="0" borderId="5" xfId="26" applyNumberFormat="1" applyFont="1" applyFill="1" applyBorder="1" applyAlignment="1">
      <alignment horizontal="center" vertical="top"/>
    </xf>
    <xf numFmtId="0" fontId="24" fillId="0" borderId="12" xfId="26" applyFont="1" applyFill="1" applyBorder="1" applyAlignment="1">
      <alignment horizontal="center" vertical="top"/>
    </xf>
    <xf numFmtId="0" fontId="24" fillId="0" borderId="13" xfId="26" applyFont="1" applyFill="1" applyBorder="1" applyAlignment="1">
      <alignment horizontal="center" vertical="top"/>
    </xf>
    <xf numFmtId="0" fontId="24" fillId="0" borderId="0" xfId="26" applyFont="1" applyFill="1" applyAlignment="1">
      <alignment horizontal="center" vertical="top"/>
    </xf>
    <xf numFmtId="0" fontId="24" fillId="0" borderId="3" xfId="26" applyFont="1" applyFill="1" applyBorder="1" applyAlignment="1">
      <alignment horizontal="center" vertical="top"/>
    </xf>
    <xf numFmtId="0" fontId="24" fillId="0" borderId="7" xfId="26" applyFont="1" applyFill="1" applyBorder="1" applyAlignment="1">
      <alignment horizontal="center" vertical="top"/>
    </xf>
    <xf numFmtId="0" fontId="24" fillId="0" borderId="0" xfId="26" applyFont="1" applyFill="1" applyBorder="1" applyAlignment="1">
      <alignment horizontal="center" vertical="top"/>
    </xf>
    <xf numFmtId="0" fontId="24" fillId="0" borderId="15" xfId="26" applyFont="1" applyFill="1" applyBorder="1" applyAlignment="1">
      <alignment horizontal="left" vertical="top" wrapText="1"/>
    </xf>
    <xf numFmtId="41" fontId="24" fillId="0" borderId="1" xfId="29" applyNumberFormat="1" applyFont="1" applyFill="1" applyBorder="1" applyAlignment="1">
      <alignment horizontal="center" vertical="top"/>
    </xf>
    <xf numFmtId="0" fontId="24" fillId="0" borderId="6" xfId="26" applyFont="1" applyFill="1" applyBorder="1" applyAlignment="1">
      <alignment horizontal="center" vertical="top"/>
    </xf>
    <xf numFmtId="0" fontId="24" fillId="0" borderId="8" xfId="26" applyFont="1" applyFill="1" applyBorder="1" applyAlignment="1">
      <alignment horizontal="left" vertical="top" wrapText="1"/>
    </xf>
    <xf numFmtId="0" fontId="24" fillId="0" borderId="11" xfId="26" applyFont="1" applyFill="1" applyBorder="1" applyAlignment="1">
      <alignment vertical="top" wrapText="1"/>
    </xf>
    <xf numFmtId="41" fontId="24" fillId="0" borderId="5" xfId="29" applyNumberFormat="1" applyFont="1" applyFill="1" applyBorder="1" applyAlignment="1">
      <alignment horizontal="center" vertical="top"/>
    </xf>
    <xf numFmtId="0" fontId="24" fillId="0" borderId="15" xfId="26" applyFont="1" applyFill="1" applyBorder="1" applyAlignment="1">
      <alignment vertical="top" wrapText="1"/>
    </xf>
    <xf numFmtId="0" fontId="24" fillId="0" borderId="10" xfId="26" applyFont="1" applyFill="1" applyBorder="1" applyAlignment="1">
      <alignment vertical="top" wrapText="1"/>
    </xf>
    <xf numFmtId="0" fontId="24" fillId="0" borderId="8" xfId="26" applyFont="1" applyFill="1" applyBorder="1" applyAlignment="1">
      <alignment vertical="top" wrapText="1"/>
    </xf>
    <xf numFmtId="49" fontId="27" fillId="0" borderId="11" xfId="26" applyNumberFormat="1" applyFont="1" applyFill="1" applyBorder="1" applyAlignment="1">
      <alignment vertical="top" wrapText="1"/>
    </xf>
    <xf numFmtId="188" fontId="27" fillId="0" borderId="1" xfId="27" applyNumberFormat="1" applyFont="1" applyFill="1" applyBorder="1" applyAlignment="1">
      <alignment horizontal="right" vertical="top"/>
    </xf>
    <xf numFmtId="49" fontId="27" fillId="0" borderId="15" xfId="26" applyNumberFormat="1" applyFont="1" applyFill="1" applyBorder="1" applyAlignment="1">
      <alignment vertical="top" wrapText="1"/>
    </xf>
    <xf numFmtId="188" fontId="27" fillId="0" borderId="1" xfId="27" applyNumberFormat="1" applyFont="1" applyFill="1" applyBorder="1" applyAlignment="1">
      <alignment horizontal="right" vertical="top" wrapText="1"/>
    </xf>
    <xf numFmtId="188" fontId="27" fillId="0" borderId="5" xfId="27" applyNumberFormat="1" applyFont="1" applyFill="1" applyBorder="1" applyAlignment="1">
      <alignment horizontal="right" vertical="top"/>
    </xf>
    <xf numFmtId="49" fontId="27" fillId="0" borderId="10" xfId="26" applyNumberFormat="1" applyFont="1" applyFill="1" applyBorder="1" applyAlignment="1">
      <alignment vertical="top" wrapText="1"/>
    </xf>
    <xf numFmtId="188" fontId="27" fillId="0" borderId="5" xfId="27" applyNumberFormat="1" applyFont="1" applyFill="1" applyBorder="1" applyAlignment="1">
      <alignment horizontal="right" vertical="top" wrapText="1"/>
    </xf>
    <xf numFmtId="0" fontId="27" fillId="0" borderId="11" xfId="26" applyFont="1" applyFill="1" applyBorder="1" applyAlignment="1">
      <alignment vertical="top" wrapText="1"/>
    </xf>
    <xf numFmtId="188" fontId="27" fillId="0" borderId="1" xfId="27" applyNumberFormat="1" applyFont="1" applyFill="1" applyBorder="1" applyAlignment="1">
      <alignment vertical="top"/>
    </xf>
    <xf numFmtId="0" fontId="27" fillId="0" borderId="10" xfId="26" applyFont="1" applyFill="1" applyBorder="1" applyAlignment="1">
      <alignment vertical="top" wrapText="1"/>
    </xf>
    <xf numFmtId="0" fontId="27" fillId="0" borderId="15" xfId="26" applyFont="1" applyFill="1" applyBorder="1" applyAlignment="1">
      <alignment horizontal="left" vertical="top" wrapText="1"/>
    </xf>
    <xf numFmtId="188" fontId="27" fillId="0" borderId="5" xfId="27" applyNumberFormat="1" applyFont="1" applyFill="1" applyBorder="1" applyAlignment="1">
      <alignment horizontal="center" vertical="top"/>
    </xf>
    <xf numFmtId="0" fontId="27" fillId="0" borderId="10" xfId="26" applyFont="1" applyFill="1" applyBorder="1" applyAlignment="1">
      <alignment horizontal="left" vertical="top" wrapText="1"/>
    </xf>
    <xf numFmtId="41" fontId="27" fillId="0" borderId="1" xfId="26" applyNumberFormat="1" applyFont="1" applyFill="1" applyBorder="1" applyAlignment="1">
      <alignment horizontal="left" vertical="top"/>
    </xf>
    <xf numFmtId="188" fontId="27" fillId="0" borderId="1" xfId="27" applyNumberFormat="1" applyFont="1" applyFill="1" applyBorder="1" applyAlignment="1">
      <alignment horizontal="left" vertical="top"/>
    </xf>
    <xf numFmtId="41" fontId="27" fillId="0" borderId="5" xfId="26" applyNumberFormat="1" applyFont="1" applyFill="1" applyBorder="1" applyAlignment="1">
      <alignment horizontal="left" vertical="top"/>
    </xf>
    <xf numFmtId="188" fontId="27" fillId="0" borderId="5" xfId="27" applyNumberFormat="1" applyFont="1" applyFill="1" applyBorder="1" applyAlignment="1">
      <alignment horizontal="left" vertical="top"/>
    </xf>
    <xf numFmtId="0" fontId="27" fillId="0" borderId="11" xfId="26" applyFont="1" applyFill="1" applyBorder="1" applyAlignment="1">
      <alignment horizontal="left" vertical="top" wrapText="1"/>
    </xf>
    <xf numFmtId="0" fontId="24" fillId="0" borderId="12" xfId="26" applyFont="1" applyBorder="1" applyAlignment="1">
      <alignment horizontal="center" vertical="top"/>
    </xf>
    <xf numFmtId="41" fontId="27" fillId="0" borderId="1" xfId="28" applyNumberFormat="1" applyFont="1" applyFill="1" applyBorder="1" applyAlignment="1">
      <alignment horizontal="center" vertical="top"/>
    </xf>
    <xf numFmtId="41" fontId="27" fillId="0" borderId="5" xfId="28" applyNumberFormat="1" applyFont="1" applyFill="1" applyBorder="1" applyAlignment="1">
      <alignment horizontal="center" vertical="top"/>
    </xf>
    <xf numFmtId="188" fontId="27" fillId="0" borderId="1" xfId="27" applyNumberFormat="1" applyFont="1" applyFill="1" applyBorder="1" applyAlignment="1">
      <alignment horizontal="center" vertical="top"/>
    </xf>
    <xf numFmtId="49" fontId="27" fillId="0" borderId="15" xfId="26" applyNumberFormat="1" applyFont="1" applyFill="1" applyBorder="1" applyAlignment="1">
      <alignment horizontal="left" vertical="top" wrapText="1"/>
    </xf>
    <xf numFmtId="49" fontId="27" fillId="0" borderId="11" xfId="26" applyNumberFormat="1" applyFont="1" applyFill="1" applyBorder="1" applyAlignment="1">
      <alignment horizontal="left" vertical="top" wrapText="1"/>
    </xf>
    <xf numFmtId="0" fontId="24" fillId="0" borderId="5" xfId="26" applyFont="1" applyBorder="1" applyAlignment="1">
      <alignment horizontal="center" vertical="top"/>
    </xf>
    <xf numFmtId="0" fontId="23" fillId="0" borderId="9" xfId="26" applyFont="1" applyFill="1" applyBorder="1" applyAlignment="1">
      <alignment horizontal="center" vertical="top"/>
    </xf>
    <xf numFmtId="0" fontId="23" fillId="0" borderId="2" xfId="26" applyFont="1" applyFill="1" applyBorder="1" applyAlignment="1">
      <alignment horizontal="center" vertical="top"/>
    </xf>
    <xf numFmtId="188" fontId="24" fillId="0" borderId="11" xfId="27" applyNumberFormat="1" applyFont="1" applyFill="1" applyBorder="1" applyAlignment="1">
      <alignment horizontal="center" vertical="top"/>
    </xf>
    <xf numFmtId="0" fontId="23" fillId="0" borderId="14" xfId="26" applyFont="1" applyFill="1" applyBorder="1" applyAlignment="1">
      <alignment horizontal="center" vertical="top"/>
    </xf>
    <xf numFmtId="0" fontId="23" fillId="0" borderId="4" xfId="26" applyFont="1" applyFill="1" applyBorder="1" applyAlignment="1">
      <alignment horizontal="center" vertical="top"/>
    </xf>
    <xf numFmtId="188" fontId="24" fillId="0" borderId="10" xfId="27" applyNumberFormat="1" applyFont="1" applyFill="1" applyBorder="1" applyAlignment="1">
      <alignment horizontal="center" vertical="top"/>
    </xf>
    <xf numFmtId="188" fontId="24" fillId="0" borderId="17" xfId="27" applyNumberFormat="1" applyFont="1" applyFill="1" applyBorder="1" applyAlignment="1">
      <alignment horizontal="center" vertical="top"/>
    </xf>
    <xf numFmtId="188" fontId="24" fillId="0" borderId="8" xfId="27" applyNumberFormat="1" applyFont="1" applyFill="1" applyBorder="1" applyAlignment="1">
      <alignment horizontal="center" vertical="top"/>
    </xf>
    <xf numFmtId="0" fontId="23" fillId="6" borderId="13" xfId="26" applyFont="1" applyFill="1" applyBorder="1" applyAlignment="1">
      <alignment horizontal="center" vertical="top"/>
    </xf>
    <xf numFmtId="41" fontId="23" fillId="6" borderId="1" xfId="26" applyNumberFormat="1" applyFont="1" applyFill="1" applyBorder="1" applyAlignment="1">
      <alignment horizontal="left" vertical="top"/>
    </xf>
    <xf numFmtId="41" fontId="23" fillId="6" borderId="1" xfId="26" applyNumberFormat="1" applyFont="1" applyFill="1" applyBorder="1" applyAlignment="1">
      <alignment horizontal="center" vertical="top"/>
    </xf>
    <xf numFmtId="41" fontId="23" fillId="0" borderId="1" xfId="26" applyNumberFormat="1" applyFont="1" applyFill="1" applyBorder="1" applyAlignment="1">
      <alignment horizontal="left" vertical="top" wrapText="1"/>
    </xf>
    <xf numFmtId="41" fontId="23" fillId="9" borderId="5" xfId="26" applyNumberFormat="1" applyFont="1" applyFill="1" applyBorder="1" applyAlignment="1">
      <alignment vertical="top" wrapText="1"/>
    </xf>
    <xf numFmtId="41" fontId="23" fillId="9" borderId="5" xfId="26" applyNumberFormat="1" applyFont="1" applyFill="1" applyBorder="1" applyAlignment="1">
      <alignment horizontal="center" vertical="top"/>
    </xf>
    <xf numFmtId="0" fontId="23" fillId="0" borderId="5" xfId="26" applyFont="1" applyBorder="1" applyAlignment="1">
      <alignment horizontal="center" vertical="top"/>
    </xf>
    <xf numFmtId="0" fontId="23" fillId="4" borderId="9" xfId="26" applyFont="1" applyFill="1" applyBorder="1" applyAlignment="1">
      <alignment horizontal="center" vertical="top"/>
    </xf>
    <xf numFmtId="41" fontId="23" fillId="4" borderId="1" xfId="26" applyNumberFormat="1" applyFont="1" applyFill="1" applyBorder="1" applyAlignment="1">
      <alignment horizontal="center" vertical="top"/>
    </xf>
    <xf numFmtId="0" fontId="24" fillId="0" borderId="11" xfId="26" applyFont="1" applyFill="1" applyBorder="1" applyAlignment="1">
      <alignment horizontal="left" vertical="top"/>
    </xf>
    <xf numFmtId="41" fontId="24" fillId="0" borderId="1" xfId="26" applyNumberFormat="1" applyFont="1" applyFill="1" applyBorder="1" applyAlignment="1">
      <alignment horizontal="left" vertical="top" wrapText="1"/>
    </xf>
    <xf numFmtId="0" fontId="23" fillId="0" borderId="7" xfId="26" applyFont="1" applyFill="1" applyBorder="1" applyAlignment="1">
      <alignment horizontal="center" vertical="top"/>
    </xf>
    <xf numFmtId="0" fontId="23" fillId="0" borderId="7" xfId="26" applyFont="1" applyFill="1" applyBorder="1" applyAlignment="1">
      <alignment horizontal="left" vertical="top" wrapText="1"/>
    </xf>
    <xf numFmtId="41" fontId="23" fillId="6" borderId="5" xfId="26" applyNumberFormat="1" applyFont="1" applyFill="1" applyBorder="1" applyAlignment="1">
      <alignment horizontal="left" vertical="top" wrapText="1"/>
    </xf>
    <xf numFmtId="0" fontId="23" fillId="4" borderId="2" xfId="26" applyFont="1" applyFill="1" applyBorder="1" applyAlignment="1">
      <alignment horizontal="center" vertical="top"/>
    </xf>
    <xf numFmtId="0" fontId="24" fillId="0" borderId="11" xfId="26" applyFont="1" applyBorder="1" applyAlignment="1">
      <alignment horizontal="left" vertical="top" wrapText="1"/>
    </xf>
    <xf numFmtId="188" fontId="24" fillId="0" borderId="11" xfId="27" applyNumberFormat="1" applyFont="1" applyBorder="1" applyAlignment="1">
      <alignment horizontal="center" vertical="top"/>
    </xf>
    <xf numFmtId="188" fontId="24" fillId="0" borderId="0" xfId="27" applyNumberFormat="1" applyFont="1" applyFill="1" applyBorder="1" applyAlignment="1">
      <alignment horizontal="center" vertical="top"/>
    </xf>
    <xf numFmtId="41" fontId="23" fillId="9" borderId="5" xfId="26" applyNumberFormat="1" applyFont="1" applyFill="1" applyBorder="1" applyAlignment="1">
      <alignment horizontal="left" vertical="top" wrapText="1"/>
    </xf>
    <xf numFmtId="0" fontId="23" fillId="0" borderId="0" xfId="26" applyFont="1" applyBorder="1" applyAlignment="1">
      <alignment vertical="top" wrapText="1"/>
    </xf>
    <xf numFmtId="188" fontId="24" fillId="0" borderId="16" xfId="27" applyNumberFormat="1" applyFont="1" applyFill="1" applyBorder="1" applyAlignment="1">
      <alignment horizontal="center" vertical="top"/>
    </xf>
    <xf numFmtId="41" fontId="24" fillId="0" borderId="5" xfId="26" applyNumberFormat="1" applyFont="1" applyFill="1" applyBorder="1" applyAlignment="1">
      <alignment horizontal="left" vertical="top" wrapText="1"/>
    </xf>
    <xf numFmtId="0" fontId="23" fillId="0" borderId="13" xfId="26" applyFont="1" applyBorder="1" applyAlignment="1">
      <alignment vertical="top" wrapText="1"/>
    </xf>
    <xf numFmtId="41" fontId="24" fillId="0" borderId="11" xfId="26" applyNumberFormat="1" applyFont="1" applyFill="1" applyBorder="1" applyAlignment="1">
      <alignment vertical="top" wrapText="1"/>
    </xf>
    <xf numFmtId="0" fontId="27" fillId="0" borderId="15" xfId="26" applyFont="1" applyFill="1" applyBorder="1" applyAlignment="1">
      <alignment horizontal="left" vertical="top"/>
    </xf>
    <xf numFmtId="41" fontId="27" fillId="0" borderId="11" xfId="26" applyNumberFormat="1" applyFont="1" applyFill="1" applyBorder="1" applyAlignment="1">
      <alignment horizontal="left" vertical="top"/>
    </xf>
    <xf numFmtId="41" fontId="27" fillId="0" borderId="15" xfId="26" applyNumberFormat="1" applyFont="1" applyFill="1" applyBorder="1" applyAlignment="1">
      <alignment horizontal="left" vertical="top" wrapText="1"/>
    </xf>
    <xf numFmtId="41" fontId="27" fillId="0" borderId="11" xfId="26" applyNumberFormat="1" applyFont="1" applyFill="1" applyBorder="1" applyAlignment="1">
      <alignment horizontal="left" vertical="top" wrapText="1"/>
    </xf>
    <xf numFmtId="0" fontId="23" fillId="0" borderId="7" xfId="26" applyFont="1" applyBorder="1" applyAlignment="1">
      <alignment vertical="top" wrapText="1"/>
    </xf>
    <xf numFmtId="0" fontId="23" fillId="0" borderId="5" xfId="26" applyFont="1" applyFill="1" applyBorder="1" applyAlignment="1">
      <alignment horizontal="center" vertical="top"/>
    </xf>
    <xf numFmtId="0" fontId="23" fillId="8" borderId="5" xfId="26" applyFont="1" applyFill="1" applyBorder="1" applyAlignment="1">
      <alignment horizontal="center" vertical="top"/>
    </xf>
    <xf numFmtId="41" fontId="23" fillId="8" borderId="5" xfId="26" applyNumberFormat="1" applyFont="1" applyFill="1" applyBorder="1" applyAlignment="1">
      <alignment horizontal="center" vertical="top"/>
    </xf>
    <xf numFmtId="0" fontId="23" fillId="7" borderId="2" xfId="26" applyFont="1" applyFill="1" applyBorder="1" applyAlignment="1">
      <alignment horizontal="center" vertical="top"/>
    </xf>
    <xf numFmtId="41" fontId="23" fillId="7" borderId="1" xfId="26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8" fontId="16" fillId="0" borderId="2" xfId="1" applyNumberFormat="1" applyFont="1" applyFill="1" applyBorder="1" applyAlignment="1">
      <alignment horizontal="center" vertical="top" wrapText="1"/>
    </xf>
    <xf numFmtId="188" fontId="16" fillId="0" borderId="13" xfId="1" applyNumberFormat="1" applyFont="1" applyFill="1" applyBorder="1" applyAlignment="1">
      <alignment horizontal="center" vertical="top" wrapText="1"/>
    </xf>
    <xf numFmtId="188" fontId="16" fillId="0" borderId="11" xfId="1" applyNumberFormat="1" applyFont="1" applyFill="1" applyBorder="1" applyAlignment="1">
      <alignment horizontal="center" vertical="top" wrapText="1"/>
    </xf>
    <xf numFmtId="0" fontId="23" fillId="0" borderId="0" xfId="26" applyFont="1" applyAlignment="1">
      <alignment horizontal="center" vertical="top"/>
    </xf>
    <xf numFmtId="0" fontId="23" fillId="0" borderId="0" xfId="26" applyFont="1" applyBorder="1" applyAlignment="1">
      <alignment horizontal="center" vertical="top"/>
    </xf>
    <xf numFmtId="0" fontId="23" fillId="0" borderId="1" xfId="26" applyFont="1" applyBorder="1" applyAlignment="1">
      <alignment horizontal="center" vertical="center"/>
    </xf>
    <xf numFmtId="0" fontId="23" fillId="0" borderId="4" xfId="26" applyFont="1" applyBorder="1" applyAlignment="1">
      <alignment horizontal="center" vertical="center" wrapText="1"/>
    </xf>
    <xf numFmtId="0" fontId="23" fillId="0" borderId="6" xfId="26" applyFont="1" applyBorder="1" applyAlignment="1">
      <alignment horizontal="center" vertical="center" wrapText="1"/>
    </xf>
    <xf numFmtId="0" fontId="23" fillId="0" borderId="8" xfId="26" applyFont="1" applyBorder="1" applyAlignment="1">
      <alignment horizontal="center" vertical="center" wrapText="1"/>
    </xf>
    <xf numFmtId="0" fontId="23" fillId="0" borderId="9" xfId="26" applyFont="1" applyBorder="1" applyAlignment="1">
      <alignment horizontal="center" vertical="center" wrapText="1"/>
    </xf>
    <xf numFmtId="0" fontId="23" fillId="0" borderId="7" xfId="26" applyFont="1" applyBorder="1" applyAlignment="1">
      <alignment horizontal="center" vertical="center" wrapText="1"/>
    </xf>
    <xf numFmtId="0" fontId="23" fillId="0" borderId="10" xfId="26" applyFont="1" applyBorder="1" applyAlignment="1">
      <alignment horizontal="center" vertical="center" wrapText="1"/>
    </xf>
    <xf numFmtId="41" fontId="23" fillId="0" borderId="4" xfId="26" applyNumberFormat="1" applyFont="1" applyBorder="1" applyAlignment="1">
      <alignment horizontal="center" vertical="center" wrapText="1"/>
    </xf>
    <xf numFmtId="41" fontId="23" fillId="0" borderId="6" xfId="26" applyNumberFormat="1" applyFont="1" applyBorder="1" applyAlignment="1">
      <alignment horizontal="center" vertical="center" wrapText="1"/>
    </xf>
    <xf numFmtId="41" fontId="23" fillId="0" borderId="8" xfId="26" applyNumberFormat="1" applyFont="1" applyBorder="1" applyAlignment="1">
      <alignment horizontal="center" vertical="center" wrapText="1"/>
    </xf>
    <xf numFmtId="41" fontId="23" fillId="0" borderId="9" xfId="26" applyNumberFormat="1" applyFont="1" applyBorder="1" applyAlignment="1">
      <alignment horizontal="center" vertical="center" wrapText="1"/>
    </xf>
    <xf numFmtId="41" fontId="23" fillId="0" borderId="7" xfId="26" applyNumberFormat="1" applyFont="1" applyBorder="1" applyAlignment="1">
      <alignment horizontal="center" vertical="center" wrapText="1"/>
    </xf>
    <xf numFmtId="41" fontId="23" fillId="0" borderId="10" xfId="26" applyNumberFormat="1" applyFont="1" applyBorder="1" applyAlignment="1">
      <alignment horizontal="center" vertical="center" wrapText="1"/>
    </xf>
    <xf numFmtId="41" fontId="25" fillId="5" borderId="1" xfId="16" applyNumberFormat="1" applyFont="1" applyFill="1" applyBorder="1" applyAlignment="1">
      <alignment horizontal="center" vertical="center" wrapText="1"/>
    </xf>
    <xf numFmtId="41" fontId="25" fillId="5" borderId="8" xfId="16" applyNumberFormat="1" applyFont="1" applyFill="1" applyBorder="1" applyAlignment="1">
      <alignment horizontal="center" vertical="center" wrapText="1"/>
    </xf>
    <xf numFmtId="41" fontId="25" fillId="5" borderId="10" xfId="16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6" borderId="7" xfId="26" applyFont="1" applyFill="1" applyBorder="1" applyAlignment="1">
      <alignment horizontal="left" vertical="top" wrapText="1"/>
    </xf>
    <xf numFmtId="0" fontId="25" fillId="7" borderId="2" xfId="26" applyFont="1" applyFill="1" applyBorder="1" applyAlignment="1">
      <alignment horizontal="center" vertical="top"/>
    </xf>
    <xf numFmtId="0" fontId="25" fillId="7" borderId="13" xfId="26" applyFont="1" applyFill="1" applyBorder="1" applyAlignment="1">
      <alignment horizontal="center" vertical="top"/>
    </xf>
    <xf numFmtId="0" fontId="25" fillId="7" borderId="11" xfId="26" applyFont="1" applyFill="1" applyBorder="1" applyAlignment="1">
      <alignment horizontal="center" vertical="top"/>
    </xf>
    <xf numFmtId="0" fontId="23" fillId="4" borderId="1" xfId="26" applyFont="1" applyFill="1" applyBorder="1" applyAlignment="1">
      <alignment horizontal="left" vertical="top" wrapText="1"/>
    </xf>
    <xf numFmtId="0" fontId="23" fillId="6" borderId="0" xfId="26" applyFont="1" applyFill="1" applyBorder="1" applyAlignment="1">
      <alignment horizontal="left" vertical="top" wrapText="1"/>
    </xf>
    <xf numFmtId="0" fontId="23" fillId="9" borderId="13" xfId="26" applyFont="1" applyFill="1" applyBorder="1" applyAlignment="1">
      <alignment horizontal="left" vertical="top" wrapText="1"/>
    </xf>
    <xf numFmtId="0" fontId="23" fillId="9" borderId="13" xfId="26" applyFont="1" applyFill="1" applyBorder="1" applyAlignment="1">
      <alignment horizontal="left" vertical="top"/>
    </xf>
    <xf numFmtId="0" fontId="23" fillId="9" borderId="6" xfId="26" applyFont="1" applyFill="1" applyBorder="1" applyAlignment="1">
      <alignment horizontal="left" vertical="top" wrapText="1"/>
    </xf>
    <xf numFmtId="0" fontId="23" fillId="9" borderId="7" xfId="26" applyFont="1" applyFill="1" applyBorder="1" applyAlignment="1">
      <alignment horizontal="left" vertical="top" wrapText="1"/>
    </xf>
    <xf numFmtId="0" fontId="23" fillId="9" borderId="11" xfId="26" applyFont="1" applyFill="1" applyBorder="1" applyAlignment="1">
      <alignment horizontal="left" vertical="top" wrapText="1"/>
    </xf>
    <xf numFmtId="0" fontId="23" fillId="9" borderId="11" xfId="26" applyFont="1" applyFill="1" applyBorder="1" applyAlignment="1">
      <alignment horizontal="left" vertical="top"/>
    </xf>
    <xf numFmtId="0" fontId="23" fillId="6" borderId="13" xfId="26" applyFont="1" applyFill="1" applyBorder="1" applyAlignment="1">
      <alignment horizontal="left" vertical="top" wrapText="1"/>
    </xf>
    <xf numFmtId="0" fontId="23" fillId="4" borderId="2" xfId="26" applyFont="1" applyFill="1" applyBorder="1" applyAlignment="1">
      <alignment horizontal="left" vertical="top" wrapText="1"/>
    </xf>
    <xf numFmtId="0" fontId="23" fillId="9" borderId="8" xfId="26" applyFont="1" applyFill="1" applyBorder="1" applyAlignment="1">
      <alignment horizontal="left" vertical="top" wrapText="1"/>
    </xf>
    <xf numFmtId="0" fontId="23" fillId="9" borderId="10" xfId="26" applyFont="1" applyFill="1" applyBorder="1" applyAlignment="1">
      <alignment horizontal="left" vertical="top" wrapText="1"/>
    </xf>
    <xf numFmtId="0" fontId="23" fillId="7" borderId="1" xfId="26" applyFont="1" applyFill="1" applyBorder="1" applyAlignment="1">
      <alignment horizontal="center" vertical="top"/>
    </xf>
    <xf numFmtId="0" fontId="23" fillId="8" borderId="9" xfId="26" applyFont="1" applyFill="1" applyBorder="1" applyAlignment="1">
      <alignment horizontal="center" vertical="top"/>
    </xf>
    <xf numFmtId="0" fontId="23" fillId="8" borderId="7" xfId="26" applyFont="1" applyFill="1" applyBorder="1" applyAlignment="1">
      <alignment horizontal="center" vertical="top"/>
    </xf>
  </cellXfs>
  <cellStyles count="36">
    <cellStyle name="Comma" xfId="1" builtinId="3"/>
    <cellStyle name="Comma 2" xfId="2"/>
    <cellStyle name="Comma 2 2" xfId="3"/>
    <cellStyle name="Comma 2 3" xfId="4"/>
    <cellStyle name="Comma 3" xfId="5"/>
    <cellStyle name="Comma 3 2" xfId="19"/>
    <cellStyle name="Comma 3 3" xfId="22"/>
    <cellStyle name="Comma 3 3 2" xfId="32"/>
    <cellStyle name="Comma 4" xfId="6"/>
    <cellStyle name="Comma 5" xfId="7"/>
    <cellStyle name="Normal" xfId="0" builtinId="0"/>
    <cellStyle name="Normal 2" xfId="8"/>
    <cellStyle name="Normal 3" xfId="9"/>
    <cellStyle name="Normal 3 2" xfId="18"/>
    <cellStyle name="Normal 3 3" xfId="21"/>
    <cellStyle name="Normal 4" xfId="17"/>
    <cellStyle name="Normal 4 2" xfId="23"/>
    <cellStyle name="Normal 4 2 2" xfId="33"/>
    <cellStyle name="เครื่องหมายจุลภาค 2" xfId="10"/>
    <cellStyle name="เครื่องหมายจุลภาค 3" xfId="11"/>
    <cellStyle name="เครื่องหมายจุลภาค 4" xfId="25"/>
    <cellStyle name="เครื่องหมายจุลภาค 4 2" xfId="29"/>
    <cellStyle name="เครื่องหมายจุลภาค 5" xfId="27"/>
    <cellStyle name="เครื่องหมายจุลภาค 5 2" xfId="12"/>
    <cellStyle name="เครื่องหมายจุลภาค 6" xfId="35"/>
    <cellStyle name="ปกติ 2" xfId="13"/>
    <cellStyle name="ปกติ 3" xfId="14"/>
    <cellStyle name="ปกติ 4" xfId="15"/>
    <cellStyle name="ปกติ 5" xfId="20"/>
    <cellStyle name="ปกติ 5 2" xfId="31"/>
    <cellStyle name="ปกติ 6" xfId="24"/>
    <cellStyle name="ปกติ 6 2" xfId="28"/>
    <cellStyle name="ปกติ 7" xfId="26"/>
    <cellStyle name="ปกติ 8" xfId="30"/>
    <cellStyle name="ปกติ 9" xfId="34"/>
    <cellStyle name="ปกติ_01 เหนือบน 1 (2เมย52)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workbookViewId="0">
      <selection sqref="A1:I1"/>
    </sheetView>
  </sheetViews>
  <sheetFormatPr defaultColWidth="9.140625" defaultRowHeight="11.25" x14ac:dyDescent="0.15"/>
  <cols>
    <col min="1" max="1" width="8.5703125" style="32" customWidth="1"/>
    <col min="2" max="2" width="20" style="4" customWidth="1"/>
    <col min="3" max="3" width="25.28515625" style="4" customWidth="1"/>
    <col min="4" max="4" width="16" style="4" customWidth="1"/>
    <col min="5" max="5" width="10.7109375" style="34" customWidth="1"/>
    <col min="6" max="7" width="13.28515625" style="5" customWidth="1"/>
    <col min="8" max="8" width="12.5703125" style="6" customWidth="1"/>
    <col min="9" max="9" width="20.140625" style="6" customWidth="1"/>
    <col min="10" max="10" width="8.5703125" style="81" customWidth="1"/>
    <col min="11" max="11" width="7.140625" style="33" customWidth="1"/>
    <col min="12" max="12" width="9.7109375" style="4" customWidth="1"/>
    <col min="13" max="13" width="8.5703125" style="4" customWidth="1"/>
    <col min="14" max="14" width="6.42578125" style="4" customWidth="1"/>
    <col min="15" max="15" width="7.140625" style="4" customWidth="1"/>
    <col min="16" max="16384" width="9.140625" style="4"/>
  </cols>
  <sheetData>
    <row r="1" spans="1:19" ht="28.5" customHeight="1" x14ac:dyDescent="0.2">
      <c r="A1" s="263" t="s">
        <v>22</v>
      </c>
      <c r="B1" s="263"/>
      <c r="C1" s="263"/>
      <c r="D1" s="263"/>
      <c r="E1" s="263"/>
      <c r="F1" s="263"/>
      <c r="G1" s="263"/>
      <c r="H1" s="263"/>
      <c r="I1" s="264"/>
      <c r="J1" s="261" t="s">
        <v>7</v>
      </c>
      <c r="K1" s="262"/>
      <c r="L1" s="262"/>
      <c r="M1" s="262"/>
      <c r="N1" s="262"/>
      <c r="O1" s="262"/>
      <c r="P1" s="262"/>
      <c r="Q1" s="262"/>
      <c r="R1" s="262"/>
      <c r="S1" s="262"/>
    </row>
    <row r="2" spans="1:19" ht="32.25" customHeight="1" x14ac:dyDescent="0.2">
      <c r="A2" s="8"/>
      <c r="C2" s="9"/>
      <c r="D2" s="9"/>
      <c r="E2" s="10"/>
      <c r="F2" s="10"/>
      <c r="G2" s="10"/>
      <c r="H2" s="10"/>
      <c r="I2" s="10"/>
      <c r="J2" s="75"/>
      <c r="K2" s="40"/>
      <c r="L2" s="41"/>
      <c r="M2" s="262" t="s">
        <v>15</v>
      </c>
      <c r="N2" s="262"/>
      <c r="O2" s="262"/>
      <c r="P2" s="262"/>
      <c r="Q2" s="262"/>
      <c r="R2" s="262"/>
      <c r="S2" s="262"/>
    </row>
    <row r="3" spans="1:19" ht="79.5" customHeight="1" x14ac:dyDescent="0.2">
      <c r="A3" s="35" t="s">
        <v>16</v>
      </c>
      <c r="B3" s="36" t="s">
        <v>3</v>
      </c>
      <c r="C3" s="37" t="s">
        <v>4</v>
      </c>
      <c r="D3" s="37" t="s">
        <v>5</v>
      </c>
      <c r="E3" s="38" t="s">
        <v>19</v>
      </c>
      <c r="F3" s="39" t="s">
        <v>20</v>
      </c>
      <c r="G3" s="63" t="s">
        <v>21</v>
      </c>
      <c r="H3" s="39" t="s">
        <v>18</v>
      </c>
      <c r="I3" s="62" t="s">
        <v>17</v>
      </c>
      <c r="J3" s="62" t="s">
        <v>0</v>
      </c>
      <c r="K3" s="42" t="s">
        <v>1</v>
      </c>
      <c r="L3" s="43" t="s">
        <v>6</v>
      </c>
      <c r="M3" s="43" t="s">
        <v>8</v>
      </c>
      <c r="N3" s="43" t="s">
        <v>9</v>
      </c>
      <c r="O3" s="43" t="s">
        <v>10</v>
      </c>
      <c r="P3" s="43" t="s">
        <v>11</v>
      </c>
      <c r="Q3" s="43" t="s">
        <v>12</v>
      </c>
      <c r="R3" s="43" t="s">
        <v>13</v>
      </c>
      <c r="S3" s="43" t="s">
        <v>14</v>
      </c>
    </row>
    <row r="4" spans="1:19" s="17" customFormat="1" x14ac:dyDescent="0.15">
      <c r="A4" s="27"/>
      <c r="B4" s="24"/>
      <c r="C4" s="28"/>
      <c r="D4" s="58"/>
      <c r="E4" s="29"/>
      <c r="F4" s="29"/>
      <c r="G4" s="64"/>
      <c r="H4" s="57"/>
      <c r="I4" s="57"/>
      <c r="J4" s="76"/>
      <c r="K4" s="49"/>
      <c r="L4" s="41"/>
      <c r="M4" s="41"/>
      <c r="N4" s="41"/>
      <c r="O4" s="41"/>
      <c r="P4" s="41"/>
      <c r="Q4" s="41"/>
      <c r="R4" s="41"/>
      <c r="S4" s="41"/>
    </row>
    <row r="5" spans="1:19" s="17" customFormat="1" x14ac:dyDescent="0.2">
      <c r="A5" s="12"/>
      <c r="B5" s="13"/>
      <c r="C5" s="14"/>
      <c r="D5" s="59"/>
      <c r="E5" s="29"/>
      <c r="F5" s="29"/>
      <c r="G5" s="65"/>
      <c r="H5" s="1"/>
      <c r="I5" s="1"/>
      <c r="J5" s="60"/>
      <c r="K5" s="44"/>
      <c r="L5" s="45"/>
      <c r="M5" s="46"/>
      <c r="N5" s="45"/>
      <c r="O5" s="45"/>
      <c r="P5" s="45"/>
      <c r="Q5" s="45"/>
      <c r="R5" s="45"/>
      <c r="S5" s="45"/>
    </row>
    <row r="6" spans="1:19" s="17" customFormat="1" x14ac:dyDescent="0.2">
      <c r="A6" s="12"/>
      <c r="B6" s="13"/>
      <c r="C6" s="14"/>
      <c r="D6" s="59"/>
      <c r="E6" s="29"/>
      <c r="F6" s="29"/>
      <c r="G6" s="66"/>
      <c r="H6" s="3"/>
      <c r="I6" s="3"/>
      <c r="J6" s="60"/>
      <c r="K6" s="44"/>
      <c r="L6" s="45"/>
      <c r="M6" s="46"/>
      <c r="N6" s="45"/>
      <c r="O6" s="45"/>
      <c r="P6" s="45"/>
      <c r="Q6" s="45"/>
      <c r="R6" s="45"/>
      <c r="S6" s="45"/>
    </row>
    <row r="7" spans="1:19" s="17" customFormat="1" x14ac:dyDescent="0.15">
      <c r="A7" s="15"/>
      <c r="B7" s="24"/>
      <c r="C7" s="14"/>
      <c r="D7" s="58"/>
      <c r="E7" s="29"/>
      <c r="G7" s="64"/>
      <c r="H7" s="29"/>
      <c r="I7" s="57"/>
      <c r="J7" s="60"/>
      <c r="K7" s="44"/>
      <c r="L7" s="41"/>
      <c r="M7" s="41"/>
      <c r="N7" s="41"/>
      <c r="O7" s="41"/>
      <c r="P7" s="41"/>
      <c r="Q7" s="41"/>
      <c r="R7" s="41"/>
      <c r="S7" s="41"/>
    </row>
    <row r="8" spans="1:19" s="17" customFormat="1" x14ac:dyDescent="0.2">
      <c r="A8" s="12"/>
      <c r="B8" s="13"/>
      <c r="C8" s="14"/>
      <c r="D8" s="59"/>
      <c r="E8" s="29"/>
      <c r="F8" s="29"/>
      <c r="G8" s="66"/>
      <c r="H8" s="3"/>
      <c r="I8" s="3"/>
      <c r="J8" s="60"/>
      <c r="K8" s="44"/>
      <c r="L8" s="45"/>
      <c r="M8" s="46"/>
      <c r="N8" s="45"/>
      <c r="O8" s="45"/>
      <c r="P8" s="45"/>
      <c r="Q8" s="45"/>
      <c r="R8" s="45"/>
      <c r="S8" s="45"/>
    </row>
    <row r="9" spans="1:19" s="17" customFormat="1" x14ac:dyDescent="0.2">
      <c r="A9" s="12"/>
      <c r="B9" s="13"/>
      <c r="C9" s="14"/>
      <c r="D9" s="59"/>
      <c r="E9" s="29"/>
      <c r="F9" s="29"/>
      <c r="G9" s="66"/>
      <c r="H9" s="3"/>
      <c r="I9" s="3"/>
      <c r="J9" s="60"/>
      <c r="K9" s="44"/>
      <c r="L9" s="45"/>
      <c r="M9" s="45"/>
      <c r="N9" s="45"/>
      <c r="O9" s="45"/>
      <c r="P9" s="45"/>
      <c r="Q9" s="45"/>
      <c r="R9" s="45"/>
      <c r="S9" s="45"/>
    </row>
    <row r="10" spans="1:19" s="17" customFormat="1" x14ac:dyDescent="0.15">
      <c r="A10" s="15"/>
      <c r="B10" s="31"/>
      <c r="C10" s="14"/>
      <c r="D10" s="59"/>
      <c r="E10" s="29"/>
      <c r="F10" s="29"/>
      <c r="G10" s="64"/>
      <c r="H10" s="57"/>
      <c r="I10" s="57"/>
      <c r="J10" s="60"/>
      <c r="K10" s="44"/>
      <c r="L10" s="41"/>
      <c r="M10" s="41"/>
      <c r="N10" s="41"/>
      <c r="O10" s="41"/>
      <c r="P10" s="41"/>
      <c r="Q10" s="41"/>
      <c r="R10" s="41"/>
      <c r="S10" s="41"/>
    </row>
    <row r="11" spans="1:19" s="17" customFormat="1" x14ac:dyDescent="0.15">
      <c r="A11" s="30"/>
      <c r="B11" s="31"/>
      <c r="C11" s="14"/>
      <c r="D11" s="59"/>
      <c r="E11" s="29"/>
      <c r="F11" s="29"/>
      <c r="G11" s="64"/>
      <c r="H11" s="57"/>
      <c r="I11" s="57"/>
      <c r="J11" s="77"/>
      <c r="K11" s="50"/>
      <c r="L11" s="41"/>
      <c r="M11" s="41"/>
      <c r="N11" s="41"/>
      <c r="O11" s="41"/>
      <c r="P11" s="41"/>
      <c r="Q11" s="41"/>
      <c r="R11" s="41"/>
      <c r="S11" s="41"/>
    </row>
    <row r="12" spans="1:19" s="17" customFormat="1" x14ac:dyDescent="0.2">
      <c r="A12" s="12"/>
      <c r="B12" s="13"/>
      <c r="C12" s="7"/>
      <c r="D12" s="59"/>
      <c r="E12" s="29"/>
      <c r="F12" s="29"/>
      <c r="G12" s="66"/>
      <c r="H12" s="3"/>
      <c r="I12" s="3"/>
      <c r="J12" s="60"/>
      <c r="K12" s="44"/>
      <c r="L12" s="45"/>
      <c r="M12" s="45"/>
      <c r="N12" s="45"/>
      <c r="O12" s="45"/>
      <c r="P12" s="45"/>
      <c r="Q12" s="45"/>
      <c r="R12" s="45"/>
      <c r="S12" s="45"/>
    </row>
    <row r="13" spans="1:19" s="17" customFormat="1" x14ac:dyDescent="0.15">
      <c r="A13" s="60"/>
      <c r="B13" s="61"/>
      <c r="C13" s="28"/>
      <c r="D13" s="59"/>
      <c r="E13" s="29"/>
      <c r="F13" s="29"/>
      <c r="G13" s="67"/>
      <c r="H13" s="57"/>
      <c r="I13" s="57"/>
      <c r="J13" s="60"/>
      <c r="K13" s="44"/>
      <c r="L13" s="41"/>
      <c r="M13" s="41"/>
      <c r="N13" s="41"/>
      <c r="O13" s="41"/>
      <c r="P13" s="41"/>
      <c r="Q13" s="41"/>
      <c r="R13" s="41"/>
      <c r="S13" s="41"/>
    </row>
    <row r="14" spans="1:19" s="17" customFormat="1" x14ac:dyDescent="0.2">
      <c r="A14" s="12"/>
      <c r="B14" s="13"/>
      <c r="C14" s="7"/>
      <c r="D14" s="59"/>
      <c r="E14" s="29"/>
      <c r="F14" s="29"/>
      <c r="G14" s="67"/>
      <c r="H14" s="3"/>
      <c r="I14" s="3"/>
      <c r="J14" s="60"/>
      <c r="K14" s="44"/>
      <c r="L14" s="45"/>
      <c r="M14" s="45"/>
      <c r="N14" s="45"/>
      <c r="O14" s="45"/>
      <c r="P14" s="45"/>
      <c r="Q14" s="45"/>
      <c r="R14" s="45"/>
      <c r="S14" s="45"/>
    </row>
    <row r="15" spans="1:19" s="17" customFormat="1" x14ac:dyDescent="0.15">
      <c r="A15" s="15"/>
      <c r="B15" s="31"/>
      <c r="C15" s="7"/>
      <c r="D15" s="59"/>
      <c r="E15" s="29"/>
      <c r="F15" s="29"/>
      <c r="G15" s="67"/>
      <c r="H15" s="57"/>
      <c r="I15" s="57"/>
      <c r="J15" s="60"/>
      <c r="K15" s="44"/>
      <c r="L15" s="41"/>
      <c r="M15" s="41"/>
      <c r="N15" s="41"/>
      <c r="O15" s="41"/>
      <c r="P15" s="41"/>
      <c r="Q15" s="41"/>
      <c r="R15" s="41"/>
      <c r="S15" s="41"/>
    </row>
    <row r="16" spans="1:19" s="17" customFormat="1" x14ac:dyDescent="0.15">
      <c r="A16" s="15"/>
      <c r="B16" s="31"/>
      <c r="C16" s="14"/>
      <c r="D16" s="59"/>
      <c r="E16" s="16"/>
      <c r="F16" s="56"/>
      <c r="G16" s="64"/>
      <c r="H16" s="57"/>
      <c r="I16" s="57"/>
      <c r="J16" s="60"/>
      <c r="K16" s="44"/>
      <c r="L16" s="41"/>
      <c r="M16" s="41"/>
      <c r="N16" s="41"/>
      <c r="O16" s="41"/>
      <c r="P16" s="41"/>
      <c r="Q16" s="41"/>
      <c r="R16" s="41"/>
      <c r="S16" s="41"/>
    </row>
    <row r="17" spans="1:19" s="17" customFormat="1" x14ac:dyDescent="0.2">
      <c r="A17" s="12"/>
      <c r="B17" s="7"/>
      <c r="C17" s="14"/>
      <c r="D17" s="59"/>
      <c r="E17" s="16"/>
      <c r="F17" s="2"/>
      <c r="G17" s="66"/>
      <c r="H17" s="3"/>
      <c r="I17" s="3"/>
      <c r="J17" s="60"/>
      <c r="K17" s="44"/>
      <c r="L17" s="45"/>
      <c r="M17" s="45"/>
      <c r="N17" s="45"/>
      <c r="O17" s="45"/>
      <c r="P17" s="45"/>
      <c r="Q17" s="45"/>
      <c r="R17" s="45"/>
      <c r="S17" s="45"/>
    </row>
    <row r="18" spans="1:19" s="17" customFormat="1" x14ac:dyDescent="0.2">
      <c r="A18" s="12"/>
      <c r="B18" s="13"/>
      <c r="C18" s="14"/>
      <c r="D18" s="59"/>
      <c r="E18" s="16"/>
      <c r="F18" s="2"/>
      <c r="G18" s="66"/>
      <c r="H18" s="3"/>
      <c r="I18" s="3"/>
      <c r="J18" s="60"/>
      <c r="K18" s="44"/>
      <c r="L18" s="45"/>
      <c r="M18" s="45"/>
      <c r="N18" s="45"/>
      <c r="O18" s="45"/>
      <c r="P18" s="45"/>
      <c r="Q18" s="45"/>
      <c r="R18" s="45"/>
      <c r="S18" s="45"/>
    </row>
    <row r="19" spans="1:19" s="17" customFormat="1" x14ac:dyDescent="0.2">
      <c r="A19" s="12"/>
      <c r="B19" s="13"/>
      <c r="C19" s="7"/>
      <c r="D19" s="59"/>
      <c r="E19" s="16"/>
      <c r="F19" s="2"/>
      <c r="G19" s="66"/>
      <c r="H19" s="3"/>
      <c r="I19" s="3"/>
      <c r="J19" s="60"/>
      <c r="K19" s="44"/>
      <c r="L19" s="45"/>
      <c r="M19" s="45"/>
      <c r="N19" s="45"/>
      <c r="O19" s="45"/>
      <c r="P19" s="45"/>
      <c r="Q19" s="45"/>
      <c r="R19" s="45"/>
      <c r="S19" s="45"/>
    </row>
    <row r="20" spans="1:19" s="17" customFormat="1" x14ac:dyDescent="0.15">
      <c r="A20" s="15"/>
      <c r="B20" s="31"/>
      <c r="C20" s="7"/>
      <c r="D20" s="59"/>
      <c r="E20" s="16"/>
      <c r="F20" s="56"/>
      <c r="G20" s="64"/>
      <c r="H20" s="57"/>
      <c r="I20" s="57"/>
      <c r="J20" s="60"/>
      <c r="K20" s="44"/>
      <c r="L20" s="41"/>
      <c r="M20" s="41"/>
      <c r="N20" s="41"/>
      <c r="O20" s="41"/>
      <c r="P20" s="41"/>
      <c r="Q20" s="41"/>
      <c r="R20" s="41"/>
      <c r="S20" s="41"/>
    </row>
    <row r="21" spans="1:19" s="17" customFormat="1" x14ac:dyDescent="0.15">
      <c r="A21" s="15"/>
      <c r="B21" s="24"/>
      <c r="C21" s="14"/>
      <c r="D21" s="59"/>
      <c r="E21" s="16"/>
      <c r="F21" s="56"/>
      <c r="G21" s="64"/>
      <c r="H21" s="57"/>
      <c r="I21" s="57"/>
      <c r="J21" s="60"/>
      <c r="K21" s="44"/>
      <c r="L21" s="41"/>
      <c r="M21" s="41"/>
      <c r="N21" s="41"/>
      <c r="O21" s="41"/>
      <c r="P21" s="41"/>
      <c r="Q21" s="41"/>
      <c r="R21" s="41"/>
      <c r="S21" s="41"/>
    </row>
    <row r="22" spans="1:19" s="17" customFormat="1" x14ac:dyDescent="0.2">
      <c r="A22" s="12"/>
      <c r="B22" s="13"/>
      <c r="C22" s="14"/>
      <c r="D22" s="59"/>
      <c r="E22" s="16"/>
      <c r="F22" s="2"/>
      <c r="G22" s="66"/>
      <c r="H22" s="3"/>
      <c r="I22" s="3"/>
      <c r="J22" s="60"/>
      <c r="K22" s="44"/>
      <c r="L22" s="45"/>
      <c r="M22" s="45"/>
      <c r="N22" s="45"/>
      <c r="O22" s="45"/>
      <c r="P22" s="45"/>
      <c r="Q22" s="45"/>
      <c r="R22" s="45"/>
      <c r="S22" s="45"/>
    </row>
    <row r="23" spans="1:19" s="17" customFormat="1" x14ac:dyDescent="0.2">
      <c r="A23" s="18"/>
      <c r="B23" s="13"/>
      <c r="C23" s="14"/>
      <c r="D23" s="14"/>
      <c r="E23" s="19"/>
      <c r="F23" s="2"/>
      <c r="G23" s="66"/>
      <c r="H23" s="3"/>
      <c r="I23" s="3"/>
      <c r="J23" s="78"/>
      <c r="K23" s="47"/>
      <c r="L23" s="45"/>
      <c r="M23" s="45"/>
      <c r="N23" s="45"/>
      <c r="O23" s="45"/>
      <c r="P23" s="45"/>
      <c r="Q23" s="45"/>
      <c r="R23" s="45"/>
      <c r="S23" s="45"/>
    </row>
    <row r="24" spans="1:19" s="17" customFormat="1" x14ac:dyDescent="0.2">
      <c r="A24" s="18"/>
      <c r="B24" s="13"/>
      <c r="C24" s="14"/>
      <c r="D24" s="14"/>
      <c r="E24" s="19"/>
      <c r="F24" s="2"/>
      <c r="G24" s="66"/>
      <c r="H24" s="3"/>
      <c r="I24" s="3"/>
      <c r="J24" s="78"/>
      <c r="K24" s="47"/>
      <c r="L24" s="45"/>
      <c r="M24" s="45"/>
      <c r="N24" s="45"/>
      <c r="O24" s="45"/>
      <c r="P24" s="45"/>
      <c r="Q24" s="45"/>
      <c r="R24" s="45"/>
      <c r="S24" s="45"/>
    </row>
    <row r="25" spans="1:19" s="17" customFormat="1" x14ac:dyDescent="0.15">
      <c r="A25" s="1"/>
      <c r="B25" s="31"/>
      <c r="C25" s="14"/>
      <c r="D25" s="7"/>
      <c r="E25" s="26"/>
      <c r="F25" s="56"/>
      <c r="G25" s="64"/>
      <c r="H25" s="57"/>
      <c r="I25" s="57"/>
      <c r="J25" s="78"/>
      <c r="K25" s="47"/>
      <c r="L25" s="41"/>
      <c r="M25" s="41"/>
      <c r="N25" s="41"/>
      <c r="O25" s="41"/>
      <c r="P25" s="41"/>
      <c r="Q25" s="41"/>
      <c r="R25" s="41"/>
      <c r="S25" s="41"/>
    </row>
    <row r="26" spans="1:19" s="17" customFormat="1" x14ac:dyDescent="0.2">
      <c r="A26" s="18"/>
      <c r="B26" s="13"/>
      <c r="C26" s="14"/>
      <c r="D26" s="14"/>
      <c r="E26" s="19"/>
      <c r="F26" s="2"/>
      <c r="G26" s="66"/>
      <c r="H26" s="3"/>
      <c r="I26" s="3"/>
      <c r="J26" s="78"/>
      <c r="K26" s="47"/>
      <c r="L26" s="45"/>
      <c r="M26" s="45"/>
      <c r="N26" s="45"/>
      <c r="O26" s="45"/>
      <c r="P26" s="45"/>
      <c r="Q26" s="45"/>
      <c r="R26" s="45"/>
      <c r="S26" s="45"/>
    </row>
    <row r="27" spans="1:19" s="17" customFormat="1" x14ac:dyDescent="0.2">
      <c r="A27" s="18"/>
      <c r="B27" s="13"/>
      <c r="C27" s="20"/>
      <c r="D27" s="21"/>
      <c r="E27" s="23"/>
      <c r="F27" s="2"/>
      <c r="G27" s="66"/>
      <c r="H27" s="3"/>
      <c r="I27" s="3"/>
      <c r="J27" s="79"/>
      <c r="K27" s="48"/>
      <c r="L27" s="45"/>
      <c r="M27" s="45"/>
      <c r="N27" s="45"/>
      <c r="O27" s="45"/>
      <c r="P27" s="45"/>
      <c r="Q27" s="45"/>
      <c r="R27" s="45"/>
      <c r="S27" s="45"/>
    </row>
    <row r="28" spans="1:19" s="17" customFormat="1" x14ac:dyDescent="0.2">
      <c r="A28" s="18"/>
      <c r="B28" s="13"/>
      <c r="C28" s="14"/>
      <c r="D28" s="14"/>
      <c r="E28" s="19"/>
      <c r="F28" s="51"/>
      <c r="G28" s="68"/>
      <c r="H28" s="52"/>
      <c r="I28" s="52"/>
      <c r="J28" s="78"/>
      <c r="K28" s="47"/>
      <c r="L28" s="45"/>
      <c r="M28" s="45"/>
      <c r="N28" s="45"/>
      <c r="O28" s="45"/>
      <c r="P28" s="45"/>
      <c r="Q28" s="45"/>
      <c r="R28" s="45"/>
      <c r="S28" s="45"/>
    </row>
    <row r="29" spans="1:19" s="17" customFormat="1" x14ac:dyDescent="0.2">
      <c r="A29" s="18"/>
      <c r="B29" s="13"/>
      <c r="C29" s="7"/>
      <c r="D29" s="14"/>
      <c r="E29" s="19"/>
      <c r="F29" s="53"/>
      <c r="G29" s="69"/>
      <c r="H29" s="54"/>
      <c r="I29" s="54"/>
      <c r="J29" s="78"/>
      <c r="K29" s="47"/>
      <c r="L29" s="45"/>
      <c r="M29" s="45"/>
      <c r="N29" s="45"/>
      <c r="O29" s="45"/>
      <c r="P29" s="45"/>
      <c r="Q29" s="45"/>
      <c r="R29" s="45"/>
      <c r="S29" s="45"/>
    </row>
    <row r="30" spans="1:19" s="17" customFormat="1" x14ac:dyDescent="0.2">
      <c r="A30" s="22"/>
      <c r="B30" s="13"/>
      <c r="C30" s="14"/>
      <c r="D30" s="7"/>
      <c r="E30" s="19"/>
      <c r="F30" s="19"/>
      <c r="G30" s="70"/>
      <c r="H30" s="19"/>
      <c r="I30" s="19"/>
      <c r="J30" s="80"/>
      <c r="K30" s="47"/>
      <c r="L30" s="45"/>
      <c r="M30" s="45"/>
      <c r="N30" s="45"/>
      <c r="O30" s="45"/>
      <c r="P30" s="45"/>
      <c r="Q30" s="45"/>
      <c r="R30" s="45"/>
      <c r="S30" s="45"/>
    </row>
    <row r="31" spans="1:19" s="17" customFormat="1" x14ac:dyDescent="0.2">
      <c r="A31" s="22"/>
      <c r="B31" s="13"/>
      <c r="C31" s="14"/>
      <c r="D31" s="7"/>
      <c r="E31" s="19"/>
      <c r="F31" s="55"/>
      <c r="G31" s="71"/>
      <c r="H31" s="55"/>
      <c r="I31" s="55"/>
      <c r="J31" s="78"/>
      <c r="K31" s="47"/>
      <c r="L31" s="45"/>
      <c r="M31" s="45"/>
      <c r="N31" s="45"/>
      <c r="O31" s="45"/>
      <c r="P31" s="45"/>
      <c r="Q31" s="45"/>
      <c r="R31" s="45"/>
      <c r="S31" s="45"/>
    </row>
    <row r="32" spans="1:19" s="17" customFormat="1" x14ac:dyDescent="0.2">
      <c r="A32" s="22"/>
      <c r="B32" s="13"/>
      <c r="C32" s="25"/>
      <c r="D32" s="7"/>
      <c r="E32" s="19"/>
      <c r="F32" s="54"/>
      <c r="G32" s="72"/>
      <c r="H32" s="11"/>
      <c r="I32" s="11"/>
      <c r="J32" s="78"/>
      <c r="K32" s="47"/>
      <c r="L32" s="45"/>
      <c r="M32" s="45"/>
      <c r="N32" s="45"/>
      <c r="O32" s="45"/>
      <c r="P32" s="45"/>
      <c r="Q32" s="45"/>
      <c r="R32" s="45"/>
      <c r="S32" s="45"/>
    </row>
    <row r="33" spans="1:19" s="17" customFormat="1" x14ac:dyDescent="0.2">
      <c r="A33" s="18"/>
      <c r="B33" s="13"/>
      <c r="C33" s="7"/>
      <c r="D33" s="7"/>
      <c r="E33" s="19"/>
      <c r="F33" s="54"/>
      <c r="G33" s="72"/>
      <c r="H33" s="11"/>
      <c r="I33" s="11"/>
      <c r="J33" s="78"/>
      <c r="K33" s="47"/>
      <c r="L33" s="45"/>
      <c r="M33" s="45"/>
      <c r="N33" s="45"/>
      <c r="O33" s="45"/>
      <c r="P33" s="45"/>
      <c r="Q33" s="45"/>
      <c r="R33" s="45"/>
      <c r="S33" s="45"/>
    </row>
    <row r="34" spans="1:19" s="17" customFormat="1" x14ac:dyDescent="0.2">
      <c r="A34" s="18"/>
      <c r="B34" s="13"/>
      <c r="C34" s="14"/>
      <c r="D34" s="7"/>
      <c r="E34" s="19"/>
      <c r="F34" s="54"/>
      <c r="G34" s="72"/>
      <c r="H34" s="11"/>
      <c r="I34" s="11"/>
      <c r="J34" s="78"/>
      <c r="K34" s="47"/>
      <c r="L34" s="45"/>
      <c r="M34" s="45"/>
      <c r="N34" s="45"/>
      <c r="O34" s="45"/>
      <c r="P34" s="45"/>
      <c r="Q34" s="45"/>
      <c r="R34" s="45"/>
      <c r="S34" s="45"/>
    </row>
    <row r="35" spans="1:19" s="17" customFormat="1" x14ac:dyDescent="0.15">
      <c r="A35" s="15"/>
      <c r="B35" s="24"/>
      <c r="C35" s="14"/>
      <c r="D35" s="59"/>
      <c r="E35" s="16"/>
      <c r="F35" s="56"/>
      <c r="G35" s="64"/>
      <c r="H35" s="57"/>
      <c r="I35" s="57"/>
      <c r="J35" s="60"/>
      <c r="K35" s="44"/>
      <c r="L35" s="41"/>
      <c r="M35" s="41"/>
      <c r="N35" s="41"/>
      <c r="O35" s="41"/>
      <c r="P35" s="41"/>
      <c r="Q35" s="41"/>
      <c r="R35" s="41"/>
      <c r="S35" s="41"/>
    </row>
    <row r="36" spans="1:19" s="17" customFormat="1" ht="12.75" customHeight="1" x14ac:dyDescent="0.2">
      <c r="A36" s="265" t="s">
        <v>23</v>
      </c>
      <c r="B36" s="266"/>
      <c r="C36" s="266"/>
      <c r="D36" s="266"/>
      <c r="E36" s="267"/>
      <c r="F36" s="73"/>
      <c r="G36" s="73"/>
      <c r="H36" s="74"/>
      <c r="I36" s="11"/>
      <c r="J36" s="78"/>
      <c r="K36" s="47"/>
      <c r="L36" s="45"/>
      <c r="M36" s="45"/>
      <c r="N36" s="45"/>
      <c r="O36" s="45"/>
      <c r="P36" s="45"/>
      <c r="Q36" s="45"/>
      <c r="R36" s="45"/>
      <c r="S36" s="45"/>
    </row>
  </sheetData>
  <mergeCells count="4">
    <mergeCell ref="J1:S1"/>
    <mergeCell ref="M2:S2"/>
    <mergeCell ref="A1:I1"/>
    <mergeCell ref="A36:E36"/>
  </mergeCells>
  <pageMargins left="0.23622047244094491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4"/>
  <sheetViews>
    <sheetView tabSelected="1" view="pageBreakPreview" topLeftCell="A256" zoomScale="120" zoomScaleNormal="110" zoomScaleSheetLayoutView="120" zoomScalePageLayoutView="110" workbookViewId="0">
      <selection activeCell="E249" sqref="E249"/>
    </sheetView>
  </sheetViews>
  <sheetFormatPr defaultRowHeight="17.25" x14ac:dyDescent="0.2"/>
  <cols>
    <col min="1" max="1" width="3.28515625" style="104" bestFit="1" customWidth="1"/>
    <col min="2" max="2" width="1.42578125" style="104" customWidth="1"/>
    <col min="3" max="3" width="1.28515625" style="104" customWidth="1"/>
    <col min="4" max="4" width="1.85546875" style="104" customWidth="1"/>
    <col min="5" max="5" width="54.7109375" style="104" customWidth="1"/>
    <col min="6" max="7" width="12.5703125" style="108" hidden="1" customWidth="1"/>
    <col min="8" max="8" width="13.140625" style="108" customWidth="1"/>
    <col min="9" max="9" width="13.5703125" style="108" customWidth="1"/>
    <col min="10" max="10" width="13" style="108" customWidth="1"/>
    <col min="11" max="11" width="12.85546875" style="85" customWidth="1"/>
    <col min="12" max="16384" width="9.140625" style="104"/>
  </cols>
  <sheetData>
    <row r="1" spans="1:11" x14ac:dyDescent="0.2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x14ac:dyDescent="0.2">
      <c r="A2" s="269" t="s">
        <v>169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">
      <c r="B3" s="105"/>
      <c r="C3" s="105"/>
      <c r="D3" s="105"/>
      <c r="E3" s="105"/>
      <c r="F3" s="106"/>
      <c r="G3" s="106"/>
      <c r="H3" s="106"/>
      <c r="I3" s="107"/>
    </row>
    <row r="4" spans="1:11" s="109" customFormat="1" x14ac:dyDescent="0.2">
      <c r="A4" s="270" t="s">
        <v>2</v>
      </c>
      <c r="B4" s="271" t="s">
        <v>170</v>
      </c>
      <c r="C4" s="272"/>
      <c r="D4" s="272"/>
      <c r="E4" s="273"/>
      <c r="F4" s="277" t="s">
        <v>171</v>
      </c>
      <c r="G4" s="278"/>
      <c r="H4" s="279"/>
      <c r="I4" s="283" t="s">
        <v>172</v>
      </c>
      <c r="J4" s="284" t="s">
        <v>173</v>
      </c>
      <c r="K4" s="286" t="s">
        <v>284</v>
      </c>
    </row>
    <row r="5" spans="1:11" s="109" customFormat="1" x14ac:dyDescent="0.2">
      <c r="A5" s="270"/>
      <c r="B5" s="274"/>
      <c r="C5" s="275"/>
      <c r="D5" s="275"/>
      <c r="E5" s="276"/>
      <c r="F5" s="280"/>
      <c r="G5" s="281"/>
      <c r="H5" s="282"/>
      <c r="I5" s="283"/>
      <c r="J5" s="285"/>
      <c r="K5" s="287"/>
    </row>
    <row r="6" spans="1:11" s="112" customFormat="1" x14ac:dyDescent="0.2">
      <c r="A6" s="110"/>
      <c r="B6" s="289" t="s">
        <v>174</v>
      </c>
      <c r="C6" s="290"/>
      <c r="D6" s="290"/>
      <c r="E6" s="291"/>
      <c r="F6" s="111">
        <f>F7+F188+F216</f>
        <v>153972280</v>
      </c>
      <c r="G6" s="111">
        <f t="shared" ref="G6:J6" si="0">G7+G188+G216</f>
        <v>456569800</v>
      </c>
      <c r="H6" s="111">
        <f t="shared" si="0"/>
        <v>610542080</v>
      </c>
      <c r="I6" s="111">
        <f t="shared" si="0"/>
        <v>195642180</v>
      </c>
      <c r="J6" s="111">
        <f t="shared" si="0"/>
        <v>400399900</v>
      </c>
      <c r="K6" s="86"/>
    </row>
    <row r="7" spans="1:11" s="115" customFormat="1" x14ac:dyDescent="0.2">
      <c r="A7" s="113"/>
      <c r="B7" s="292" t="s">
        <v>24</v>
      </c>
      <c r="C7" s="292"/>
      <c r="D7" s="292"/>
      <c r="E7" s="292"/>
      <c r="F7" s="114">
        <f>F8+F15+F41+F47+F60+F65+F142+F168+F171+F182</f>
        <v>47170420</v>
      </c>
      <c r="G7" s="114">
        <f t="shared" ref="G7:J7" si="1">G8+G15+G41+G47+G60+G65+G142+G168+G171+G182</f>
        <v>427799800</v>
      </c>
      <c r="H7" s="114">
        <f t="shared" si="1"/>
        <v>474970220</v>
      </c>
      <c r="I7" s="114">
        <f t="shared" si="1"/>
        <v>129893220</v>
      </c>
      <c r="J7" s="114">
        <f t="shared" si="1"/>
        <v>345077000</v>
      </c>
      <c r="K7" s="87"/>
    </row>
    <row r="8" spans="1:11" s="115" customFormat="1" x14ac:dyDescent="0.2">
      <c r="A8" s="116">
        <v>1</v>
      </c>
      <c r="B8" s="117"/>
      <c r="C8" s="293" t="s">
        <v>175</v>
      </c>
      <c r="D8" s="293"/>
      <c r="E8" s="293"/>
      <c r="F8" s="118">
        <f>F9+F11</f>
        <v>888500</v>
      </c>
      <c r="G8" s="118">
        <f t="shared" ref="G8" si="2">G9+G11</f>
        <v>0</v>
      </c>
      <c r="H8" s="118">
        <f>H9+H11</f>
        <v>888500</v>
      </c>
      <c r="I8" s="118">
        <f t="shared" ref="I8:J8" si="3">I9+I11</f>
        <v>0</v>
      </c>
      <c r="J8" s="118">
        <f t="shared" si="3"/>
        <v>888500</v>
      </c>
      <c r="K8" s="88"/>
    </row>
    <row r="9" spans="1:11" s="115" customFormat="1" x14ac:dyDescent="0.2">
      <c r="A9" s="116"/>
      <c r="B9" s="119"/>
      <c r="C9" s="120"/>
      <c r="D9" s="294" t="s">
        <v>176</v>
      </c>
      <c r="E9" s="294"/>
      <c r="F9" s="121">
        <f>F10</f>
        <v>118000</v>
      </c>
      <c r="G9" s="121">
        <f>G10</f>
        <v>0</v>
      </c>
      <c r="H9" s="121">
        <f>H10</f>
        <v>118000</v>
      </c>
      <c r="I9" s="121">
        <f t="shared" ref="I9:J9" si="4">I10</f>
        <v>0</v>
      </c>
      <c r="J9" s="121">
        <f t="shared" si="4"/>
        <v>118000</v>
      </c>
      <c r="K9" s="89"/>
    </row>
    <row r="10" spans="1:11" x14ac:dyDescent="0.2">
      <c r="A10" s="122"/>
      <c r="B10" s="123"/>
      <c r="C10" s="124"/>
      <c r="D10" s="124"/>
      <c r="E10" s="125" t="s">
        <v>25</v>
      </c>
      <c r="F10" s="126">
        <v>118000</v>
      </c>
      <c r="G10" s="126">
        <v>0</v>
      </c>
      <c r="H10" s="127">
        <f t="shared" ref="H10:H64" si="5">F10+G10</f>
        <v>118000</v>
      </c>
      <c r="I10" s="128">
        <v>0</v>
      </c>
      <c r="J10" s="129">
        <f>H10-I10</f>
        <v>118000</v>
      </c>
      <c r="K10" s="84" t="s">
        <v>285</v>
      </c>
    </row>
    <row r="11" spans="1:11" s="115" customFormat="1" x14ac:dyDescent="0.2">
      <c r="A11" s="116"/>
      <c r="B11" s="119"/>
      <c r="C11" s="120"/>
      <c r="D11" s="294" t="s">
        <v>177</v>
      </c>
      <c r="E11" s="294"/>
      <c r="F11" s="130">
        <f>F12+F13+F14</f>
        <v>770500</v>
      </c>
      <c r="G11" s="130">
        <f>G12+G13+G14</f>
        <v>0</v>
      </c>
      <c r="H11" s="121">
        <f>H12+H13+H14</f>
        <v>770500</v>
      </c>
      <c r="I11" s="121">
        <f t="shared" ref="I11:J11" si="6">I12+I13+I14</f>
        <v>0</v>
      </c>
      <c r="J11" s="121">
        <f t="shared" si="6"/>
        <v>770500</v>
      </c>
      <c r="K11" s="89"/>
    </row>
    <row r="12" spans="1:11" ht="34.5" x14ac:dyDescent="0.2">
      <c r="A12" s="122"/>
      <c r="B12" s="123"/>
      <c r="C12" s="124"/>
      <c r="D12" s="124"/>
      <c r="E12" s="125" t="s">
        <v>178</v>
      </c>
      <c r="F12" s="126">
        <v>370500</v>
      </c>
      <c r="G12" s="126">
        <v>0</v>
      </c>
      <c r="H12" s="127">
        <f t="shared" si="5"/>
        <v>370500</v>
      </c>
      <c r="I12" s="128">
        <v>0</v>
      </c>
      <c r="J12" s="129">
        <f>H12-I12</f>
        <v>370500</v>
      </c>
      <c r="K12" s="84" t="s">
        <v>286</v>
      </c>
    </row>
    <row r="13" spans="1:11" x14ac:dyDescent="0.2">
      <c r="A13" s="122"/>
      <c r="B13" s="123"/>
      <c r="C13" s="124"/>
      <c r="D13" s="124"/>
      <c r="E13" s="125" t="s">
        <v>26</v>
      </c>
      <c r="F13" s="126">
        <v>100000</v>
      </c>
      <c r="G13" s="126">
        <v>0</v>
      </c>
      <c r="H13" s="127">
        <f t="shared" si="5"/>
        <v>100000</v>
      </c>
      <c r="I13" s="128">
        <v>0</v>
      </c>
      <c r="J13" s="129">
        <f t="shared" ref="J13:J14" si="7">H13-I13</f>
        <v>100000</v>
      </c>
      <c r="K13" s="84" t="s">
        <v>287</v>
      </c>
    </row>
    <row r="14" spans="1:11" ht="34.5" x14ac:dyDescent="0.2">
      <c r="A14" s="131"/>
      <c r="B14" s="131"/>
      <c r="C14" s="106"/>
      <c r="D14" s="106"/>
      <c r="E14" s="132" t="s">
        <v>179</v>
      </c>
      <c r="F14" s="126">
        <v>300000</v>
      </c>
      <c r="G14" s="126">
        <v>0</v>
      </c>
      <c r="H14" s="127">
        <f t="shared" si="5"/>
        <v>300000</v>
      </c>
      <c r="I14" s="128">
        <v>0</v>
      </c>
      <c r="J14" s="129">
        <f t="shared" si="7"/>
        <v>300000</v>
      </c>
      <c r="K14" s="84" t="s">
        <v>287</v>
      </c>
    </row>
    <row r="15" spans="1:11" s="115" customFormat="1" x14ac:dyDescent="0.2">
      <c r="A15" s="116">
        <v>2</v>
      </c>
      <c r="B15" s="117"/>
      <c r="C15" s="293" t="s">
        <v>180</v>
      </c>
      <c r="D15" s="293"/>
      <c r="E15" s="293"/>
      <c r="F15" s="118">
        <f>F16+F19+F35+F37+F39</f>
        <v>9315700</v>
      </c>
      <c r="G15" s="118">
        <f t="shared" ref="G15:J15" si="8">G16+G19+G35+G37+G39</f>
        <v>0</v>
      </c>
      <c r="H15" s="118">
        <f t="shared" si="8"/>
        <v>9315700</v>
      </c>
      <c r="I15" s="118">
        <f t="shared" si="8"/>
        <v>3682000</v>
      </c>
      <c r="J15" s="118">
        <f t="shared" si="8"/>
        <v>5633700</v>
      </c>
      <c r="K15" s="88"/>
    </row>
    <row r="16" spans="1:11" s="115" customFormat="1" x14ac:dyDescent="0.2">
      <c r="A16" s="116"/>
      <c r="B16" s="119"/>
      <c r="C16" s="120"/>
      <c r="D16" s="294" t="s">
        <v>27</v>
      </c>
      <c r="E16" s="294"/>
      <c r="F16" s="130">
        <f>F17+F18</f>
        <v>1220000</v>
      </c>
      <c r="G16" s="130">
        <f>G17+G18</f>
        <v>0</v>
      </c>
      <c r="H16" s="121">
        <f>H17+H18</f>
        <v>1220000</v>
      </c>
      <c r="I16" s="133">
        <f t="shared" ref="I16:J16" si="9">I17+I18</f>
        <v>520000</v>
      </c>
      <c r="J16" s="133">
        <f t="shared" si="9"/>
        <v>700000</v>
      </c>
      <c r="K16" s="89"/>
    </row>
    <row r="17" spans="1:11" s="115" customFormat="1" ht="34.5" x14ac:dyDescent="0.2">
      <c r="A17" s="116"/>
      <c r="B17" s="134"/>
      <c r="C17" s="135"/>
      <c r="D17" s="136"/>
      <c r="E17" s="125" t="s">
        <v>28</v>
      </c>
      <c r="F17" s="126">
        <v>220000</v>
      </c>
      <c r="G17" s="126">
        <v>0</v>
      </c>
      <c r="H17" s="127">
        <f t="shared" si="5"/>
        <v>220000</v>
      </c>
      <c r="I17" s="137">
        <v>220000</v>
      </c>
      <c r="J17" s="129">
        <f t="shared" ref="J17:J18" si="10">H17-I17</f>
        <v>0</v>
      </c>
      <c r="K17" s="84" t="s">
        <v>288</v>
      </c>
    </row>
    <row r="18" spans="1:11" s="115" customFormat="1" ht="34.5" x14ac:dyDescent="0.2">
      <c r="A18" s="116"/>
      <c r="B18" s="138"/>
      <c r="C18" s="139"/>
      <c r="D18" s="139"/>
      <c r="E18" s="132" t="s">
        <v>29</v>
      </c>
      <c r="F18" s="126">
        <v>1000000</v>
      </c>
      <c r="G18" s="126">
        <v>0</v>
      </c>
      <c r="H18" s="127">
        <f t="shared" si="5"/>
        <v>1000000</v>
      </c>
      <c r="I18" s="140">
        <v>300000</v>
      </c>
      <c r="J18" s="129">
        <f t="shared" si="10"/>
        <v>700000</v>
      </c>
      <c r="K18" s="84" t="s">
        <v>289</v>
      </c>
    </row>
    <row r="19" spans="1:11" s="115" customFormat="1" x14ac:dyDescent="0.2">
      <c r="A19" s="116"/>
      <c r="B19" s="119"/>
      <c r="C19" s="120"/>
      <c r="D19" s="295" t="s">
        <v>30</v>
      </c>
      <c r="E19" s="295"/>
      <c r="F19" s="141">
        <f>SUM(F20:F34)</f>
        <v>7643700</v>
      </c>
      <c r="G19" s="141">
        <f>SUM(G20:G34)</f>
        <v>0</v>
      </c>
      <c r="H19" s="121">
        <f>SUM(H20:H34)</f>
        <v>7643700</v>
      </c>
      <c r="I19" s="121">
        <f t="shared" ref="I19:J19" si="11">SUM(I20:I34)</f>
        <v>2910000</v>
      </c>
      <c r="J19" s="121">
        <f t="shared" si="11"/>
        <v>4733700</v>
      </c>
      <c r="K19" s="89"/>
    </row>
    <row r="20" spans="1:11" s="115" customFormat="1" x14ac:dyDescent="0.2">
      <c r="A20" s="116"/>
      <c r="B20" s="134"/>
      <c r="C20" s="135"/>
      <c r="D20" s="135"/>
      <c r="E20" s="142" t="s">
        <v>31</v>
      </c>
      <c r="F20" s="143">
        <v>1045000</v>
      </c>
      <c r="G20" s="143">
        <v>0</v>
      </c>
      <c r="H20" s="144">
        <f t="shared" si="5"/>
        <v>1045000</v>
      </c>
      <c r="I20" s="145">
        <v>500000</v>
      </c>
      <c r="J20" s="129">
        <f t="shared" ref="J20:J34" si="12">H20-I20</f>
        <v>545000</v>
      </c>
      <c r="K20" s="90" t="s">
        <v>288</v>
      </c>
    </row>
    <row r="21" spans="1:11" s="115" customFormat="1" ht="34.5" x14ac:dyDescent="0.2">
      <c r="A21" s="116"/>
      <c r="B21" s="116"/>
      <c r="C21" s="146"/>
      <c r="D21" s="146"/>
      <c r="E21" s="147" t="s">
        <v>321</v>
      </c>
      <c r="F21" s="126">
        <v>50000</v>
      </c>
      <c r="G21" s="126">
        <v>0</v>
      </c>
      <c r="H21" s="127">
        <f t="shared" si="5"/>
        <v>50000</v>
      </c>
      <c r="I21" s="140">
        <v>50000</v>
      </c>
      <c r="J21" s="129">
        <f t="shared" si="12"/>
        <v>0</v>
      </c>
      <c r="K21" s="84" t="s">
        <v>290</v>
      </c>
    </row>
    <row r="22" spans="1:11" s="115" customFormat="1" x14ac:dyDescent="0.2">
      <c r="A22" s="116"/>
      <c r="B22" s="134"/>
      <c r="C22" s="135"/>
      <c r="D22" s="135"/>
      <c r="E22" s="142" t="s">
        <v>32</v>
      </c>
      <c r="F22" s="126">
        <v>960000</v>
      </c>
      <c r="G22" s="126">
        <v>0</v>
      </c>
      <c r="H22" s="127">
        <f t="shared" si="5"/>
        <v>960000</v>
      </c>
      <c r="I22" s="140">
        <v>300000</v>
      </c>
      <c r="J22" s="129">
        <f t="shared" si="12"/>
        <v>660000</v>
      </c>
      <c r="K22" s="84" t="s">
        <v>291</v>
      </c>
    </row>
    <row r="23" spans="1:11" s="115" customFormat="1" x14ac:dyDescent="0.2">
      <c r="A23" s="116"/>
      <c r="B23" s="116"/>
      <c r="C23" s="146"/>
      <c r="D23" s="146"/>
      <c r="E23" s="147" t="s">
        <v>33</v>
      </c>
      <c r="F23" s="126">
        <v>525000</v>
      </c>
      <c r="G23" s="126">
        <v>0</v>
      </c>
      <c r="H23" s="127">
        <f t="shared" si="5"/>
        <v>525000</v>
      </c>
      <c r="I23" s="140">
        <v>0</v>
      </c>
      <c r="J23" s="129">
        <f t="shared" si="12"/>
        <v>525000</v>
      </c>
      <c r="K23" s="84" t="s">
        <v>291</v>
      </c>
    </row>
    <row r="24" spans="1:11" s="115" customFormat="1" x14ac:dyDescent="0.2">
      <c r="A24" s="116"/>
      <c r="B24" s="134"/>
      <c r="C24" s="135"/>
      <c r="D24" s="135"/>
      <c r="E24" s="142" t="s">
        <v>181</v>
      </c>
      <c r="F24" s="126">
        <v>500000</v>
      </c>
      <c r="G24" s="126">
        <v>0</v>
      </c>
      <c r="H24" s="127">
        <f t="shared" si="5"/>
        <v>500000</v>
      </c>
      <c r="I24" s="140">
        <v>500000</v>
      </c>
      <c r="J24" s="129">
        <f t="shared" si="12"/>
        <v>0</v>
      </c>
      <c r="K24" s="84" t="s">
        <v>291</v>
      </c>
    </row>
    <row r="25" spans="1:11" s="115" customFormat="1" x14ac:dyDescent="0.2">
      <c r="A25" s="116"/>
      <c r="B25" s="138"/>
      <c r="C25" s="139"/>
      <c r="D25" s="139"/>
      <c r="E25" s="132" t="s">
        <v>182</v>
      </c>
      <c r="F25" s="126">
        <v>500000</v>
      </c>
      <c r="G25" s="126">
        <v>0</v>
      </c>
      <c r="H25" s="127">
        <f t="shared" si="5"/>
        <v>500000</v>
      </c>
      <c r="I25" s="140">
        <v>200000</v>
      </c>
      <c r="J25" s="129">
        <f t="shared" si="12"/>
        <v>300000</v>
      </c>
      <c r="K25" s="84" t="s">
        <v>291</v>
      </c>
    </row>
    <row r="26" spans="1:11" s="115" customFormat="1" x14ac:dyDescent="0.2">
      <c r="A26" s="116"/>
      <c r="B26" s="116"/>
      <c r="C26" s="146"/>
      <c r="D26" s="146"/>
      <c r="E26" s="148" t="s">
        <v>34</v>
      </c>
      <c r="F26" s="126">
        <v>800000</v>
      </c>
      <c r="G26" s="126">
        <v>0</v>
      </c>
      <c r="H26" s="127">
        <f t="shared" si="5"/>
        <v>800000</v>
      </c>
      <c r="I26" s="140">
        <v>200000</v>
      </c>
      <c r="J26" s="129">
        <f t="shared" si="12"/>
        <v>600000</v>
      </c>
      <c r="K26" s="84" t="s">
        <v>291</v>
      </c>
    </row>
    <row r="27" spans="1:11" s="115" customFormat="1" x14ac:dyDescent="0.2">
      <c r="A27" s="116"/>
      <c r="B27" s="134"/>
      <c r="C27" s="135"/>
      <c r="D27" s="135"/>
      <c r="E27" s="142" t="s">
        <v>35</v>
      </c>
      <c r="F27" s="126">
        <v>140000</v>
      </c>
      <c r="G27" s="126">
        <v>0</v>
      </c>
      <c r="H27" s="127">
        <f t="shared" si="5"/>
        <v>140000</v>
      </c>
      <c r="I27" s="140">
        <v>140000</v>
      </c>
      <c r="J27" s="129">
        <f t="shared" si="12"/>
        <v>0</v>
      </c>
      <c r="K27" s="84" t="s">
        <v>291</v>
      </c>
    </row>
    <row r="28" spans="1:11" s="115" customFormat="1" x14ac:dyDescent="0.2">
      <c r="A28" s="116"/>
      <c r="B28" s="116"/>
      <c r="C28" s="146"/>
      <c r="D28" s="146"/>
      <c r="E28" s="147" t="s">
        <v>183</v>
      </c>
      <c r="F28" s="126">
        <v>900000</v>
      </c>
      <c r="G28" s="126">
        <v>0</v>
      </c>
      <c r="H28" s="127">
        <f t="shared" si="5"/>
        <v>900000</v>
      </c>
      <c r="I28" s="140">
        <v>300000</v>
      </c>
      <c r="J28" s="129">
        <f t="shared" si="12"/>
        <v>600000</v>
      </c>
      <c r="K28" s="84" t="s">
        <v>291</v>
      </c>
    </row>
    <row r="29" spans="1:11" s="115" customFormat="1" x14ac:dyDescent="0.2">
      <c r="A29" s="116"/>
      <c r="B29" s="134"/>
      <c r="C29" s="135"/>
      <c r="D29" s="135"/>
      <c r="E29" s="142" t="s">
        <v>36</v>
      </c>
      <c r="F29" s="126">
        <v>50000</v>
      </c>
      <c r="G29" s="126">
        <v>0</v>
      </c>
      <c r="H29" s="127">
        <f t="shared" si="5"/>
        <v>50000</v>
      </c>
      <c r="I29" s="140">
        <v>50000</v>
      </c>
      <c r="J29" s="129">
        <f t="shared" si="12"/>
        <v>0</v>
      </c>
      <c r="K29" s="84" t="s">
        <v>291</v>
      </c>
    </row>
    <row r="30" spans="1:11" s="115" customFormat="1" x14ac:dyDescent="0.2">
      <c r="A30" s="116"/>
      <c r="B30" s="116"/>
      <c r="C30" s="146"/>
      <c r="D30" s="146"/>
      <c r="E30" s="147" t="s">
        <v>37</v>
      </c>
      <c r="F30" s="126">
        <v>150000</v>
      </c>
      <c r="G30" s="126">
        <v>0</v>
      </c>
      <c r="H30" s="127">
        <f t="shared" si="5"/>
        <v>150000</v>
      </c>
      <c r="I30" s="140">
        <v>150000</v>
      </c>
      <c r="J30" s="129">
        <f t="shared" si="12"/>
        <v>0</v>
      </c>
      <c r="K30" s="84" t="s">
        <v>291</v>
      </c>
    </row>
    <row r="31" spans="1:11" s="115" customFormat="1" ht="34.5" x14ac:dyDescent="0.2">
      <c r="A31" s="116"/>
      <c r="B31" s="134"/>
      <c r="C31" s="135"/>
      <c r="D31" s="135"/>
      <c r="E31" s="142" t="s">
        <v>322</v>
      </c>
      <c r="F31" s="126">
        <v>360000</v>
      </c>
      <c r="G31" s="126">
        <v>0</v>
      </c>
      <c r="H31" s="127">
        <f t="shared" si="5"/>
        <v>360000</v>
      </c>
      <c r="I31" s="140">
        <v>0</v>
      </c>
      <c r="J31" s="129">
        <f t="shared" si="12"/>
        <v>360000</v>
      </c>
      <c r="K31" s="84" t="s">
        <v>291</v>
      </c>
    </row>
    <row r="32" spans="1:11" s="115" customFormat="1" x14ac:dyDescent="0.2">
      <c r="A32" s="116"/>
      <c r="B32" s="116"/>
      <c r="C32" s="146"/>
      <c r="D32" s="146"/>
      <c r="E32" s="147" t="s">
        <v>38</v>
      </c>
      <c r="F32" s="126">
        <v>360000</v>
      </c>
      <c r="G32" s="126">
        <v>0</v>
      </c>
      <c r="H32" s="127">
        <f t="shared" si="5"/>
        <v>360000</v>
      </c>
      <c r="I32" s="140">
        <v>0</v>
      </c>
      <c r="J32" s="129">
        <f t="shared" si="12"/>
        <v>360000</v>
      </c>
      <c r="K32" s="84" t="s">
        <v>291</v>
      </c>
    </row>
    <row r="33" spans="1:11" s="115" customFormat="1" x14ac:dyDescent="0.2">
      <c r="A33" s="116"/>
      <c r="B33" s="134"/>
      <c r="C33" s="135"/>
      <c r="D33" s="135"/>
      <c r="E33" s="142" t="s">
        <v>39</v>
      </c>
      <c r="F33" s="126">
        <v>1020000</v>
      </c>
      <c r="G33" s="126">
        <v>0</v>
      </c>
      <c r="H33" s="127">
        <f t="shared" si="5"/>
        <v>1020000</v>
      </c>
      <c r="I33" s="149">
        <v>520000</v>
      </c>
      <c r="J33" s="129">
        <f t="shared" si="12"/>
        <v>500000</v>
      </c>
      <c r="K33" s="84" t="s">
        <v>291</v>
      </c>
    </row>
    <row r="34" spans="1:11" s="115" customFormat="1" x14ac:dyDescent="0.2">
      <c r="A34" s="116"/>
      <c r="B34" s="116"/>
      <c r="C34" s="146"/>
      <c r="D34" s="146"/>
      <c r="E34" s="132" t="s">
        <v>40</v>
      </c>
      <c r="F34" s="126">
        <v>283700</v>
      </c>
      <c r="G34" s="126">
        <v>0</v>
      </c>
      <c r="H34" s="127">
        <f t="shared" si="5"/>
        <v>283700</v>
      </c>
      <c r="I34" s="140">
        <v>0</v>
      </c>
      <c r="J34" s="129">
        <f t="shared" si="12"/>
        <v>283700</v>
      </c>
      <c r="K34" s="84" t="s">
        <v>291</v>
      </c>
    </row>
    <row r="35" spans="1:11" s="115" customFormat="1" x14ac:dyDescent="0.2">
      <c r="A35" s="116"/>
      <c r="B35" s="150"/>
      <c r="C35" s="151"/>
      <c r="D35" s="296" t="s">
        <v>41</v>
      </c>
      <c r="E35" s="296"/>
      <c r="F35" s="152">
        <f>F36</f>
        <v>100000</v>
      </c>
      <c r="G35" s="152">
        <f>G36</f>
        <v>0</v>
      </c>
      <c r="H35" s="121">
        <f>H36</f>
        <v>100000</v>
      </c>
      <c r="I35" s="121">
        <f t="shared" ref="I35:J35" si="13">I36</f>
        <v>0</v>
      </c>
      <c r="J35" s="121">
        <f t="shared" si="13"/>
        <v>100000</v>
      </c>
      <c r="K35" s="89"/>
    </row>
    <row r="36" spans="1:11" s="115" customFormat="1" x14ac:dyDescent="0.2">
      <c r="A36" s="116"/>
      <c r="B36" s="134"/>
      <c r="C36" s="135"/>
      <c r="D36" s="136"/>
      <c r="E36" s="125" t="s">
        <v>42</v>
      </c>
      <c r="F36" s="153">
        <v>100000</v>
      </c>
      <c r="G36" s="153">
        <v>0</v>
      </c>
      <c r="H36" s="127">
        <f t="shared" si="5"/>
        <v>100000</v>
      </c>
      <c r="I36" s="128">
        <v>0</v>
      </c>
      <c r="J36" s="129">
        <f>H36-I36</f>
        <v>100000</v>
      </c>
      <c r="K36" s="84" t="s">
        <v>288</v>
      </c>
    </row>
    <row r="37" spans="1:11" s="115" customFormat="1" x14ac:dyDescent="0.2">
      <c r="A37" s="116"/>
      <c r="B37" s="154"/>
      <c r="C37" s="155"/>
      <c r="D37" s="297" t="s">
        <v>43</v>
      </c>
      <c r="E37" s="297"/>
      <c r="F37" s="152">
        <f>F38</f>
        <v>100000</v>
      </c>
      <c r="G37" s="152">
        <f>G38</f>
        <v>0</v>
      </c>
      <c r="H37" s="121">
        <f>H38</f>
        <v>100000</v>
      </c>
      <c r="I37" s="121">
        <f t="shared" ref="I37:J37" si="14">I38</f>
        <v>0</v>
      </c>
      <c r="J37" s="121">
        <f t="shared" si="14"/>
        <v>100000</v>
      </c>
      <c r="K37" s="89"/>
    </row>
    <row r="38" spans="1:11" s="115" customFormat="1" x14ac:dyDescent="0.2">
      <c r="A38" s="116"/>
      <c r="B38" s="134"/>
      <c r="C38" s="135"/>
      <c r="D38" s="136"/>
      <c r="E38" s="125" t="s">
        <v>44</v>
      </c>
      <c r="F38" s="153">
        <v>100000</v>
      </c>
      <c r="G38" s="153">
        <v>0</v>
      </c>
      <c r="H38" s="127">
        <f t="shared" si="5"/>
        <v>100000</v>
      </c>
      <c r="I38" s="128">
        <v>0</v>
      </c>
      <c r="J38" s="129">
        <f>H38-I38</f>
        <v>100000</v>
      </c>
      <c r="K38" s="84" t="s">
        <v>288</v>
      </c>
    </row>
    <row r="39" spans="1:11" s="115" customFormat="1" x14ac:dyDescent="0.2">
      <c r="A39" s="116"/>
      <c r="B39" s="119"/>
      <c r="C39" s="120"/>
      <c r="D39" s="294" t="s">
        <v>45</v>
      </c>
      <c r="E39" s="294"/>
      <c r="F39" s="152">
        <f>F40</f>
        <v>252000</v>
      </c>
      <c r="G39" s="152">
        <f>G40</f>
        <v>0</v>
      </c>
      <c r="H39" s="121">
        <f>H40</f>
        <v>252000</v>
      </c>
      <c r="I39" s="121">
        <f t="shared" ref="I39:J39" si="15">I40</f>
        <v>252000</v>
      </c>
      <c r="J39" s="121">
        <f t="shared" si="15"/>
        <v>0</v>
      </c>
      <c r="K39" s="89"/>
    </row>
    <row r="40" spans="1:11" s="115" customFormat="1" x14ac:dyDescent="0.2">
      <c r="A40" s="116"/>
      <c r="B40" s="134"/>
      <c r="C40" s="135"/>
      <c r="D40" s="136"/>
      <c r="E40" s="125" t="s">
        <v>46</v>
      </c>
      <c r="F40" s="153">
        <v>252000</v>
      </c>
      <c r="G40" s="153">
        <v>0</v>
      </c>
      <c r="H40" s="127">
        <f t="shared" si="5"/>
        <v>252000</v>
      </c>
      <c r="I40" s="128">
        <v>252000</v>
      </c>
      <c r="J40" s="129">
        <f>H40-I40</f>
        <v>0</v>
      </c>
      <c r="K40" s="84" t="s">
        <v>291</v>
      </c>
    </row>
    <row r="41" spans="1:11" s="115" customFormat="1" x14ac:dyDescent="0.2">
      <c r="A41" s="166">
        <v>3</v>
      </c>
      <c r="B41" s="167"/>
      <c r="C41" s="288" t="s">
        <v>184</v>
      </c>
      <c r="D41" s="288"/>
      <c r="E41" s="288"/>
      <c r="F41" s="118">
        <f>F42+F44</f>
        <v>790500</v>
      </c>
      <c r="G41" s="118">
        <f t="shared" ref="G41:J41" si="16">G42+G44</f>
        <v>0</v>
      </c>
      <c r="H41" s="118">
        <f t="shared" si="16"/>
        <v>790500</v>
      </c>
      <c r="I41" s="118">
        <f t="shared" si="16"/>
        <v>220000</v>
      </c>
      <c r="J41" s="118">
        <f t="shared" si="16"/>
        <v>570500</v>
      </c>
      <c r="K41" s="88"/>
    </row>
    <row r="42" spans="1:11" s="115" customFormat="1" x14ac:dyDescent="0.2">
      <c r="A42" s="168"/>
      <c r="B42" s="120"/>
      <c r="C42" s="120"/>
      <c r="D42" s="294" t="s">
        <v>47</v>
      </c>
      <c r="E42" s="294"/>
      <c r="F42" s="152">
        <f>F43</f>
        <v>360000</v>
      </c>
      <c r="G42" s="152">
        <f>G43</f>
        <v>0</v>
      </c>
      <c r="H42" s="121">
        <f>H43</f>
        <v>360000</v>
      </c>
      <c r="I42" s="121">
        <f t="shared" ref="I42:J42" si="17">I43</f>
        <v>0</v>
      </c>
      <c r="J42" s="121">
        <f t="shared" si="17"/>
        <v>360000</v>
      </c>
      <c r="K42" s="89"/>
    </row>
    <row r="43" spans="1:11" s="115" customFormat="1" x14ac:dyDescent="0.2">
      <c r="A43" s="168"/>
      <c r="B43" s="157"/>
      <c r="C43" s="157"/>
      <c r="D43" s="158"/>
      <c r="E43" s="125" t="s">
        <v>48</v>
      </c>
      <c r="F43" s="159">
        <v>360000</v>
      </c>
      <c r="G43" s="159">
        <v>0</v>
      </c>
      <c r="H43" s="127">
        <f t="shared" si="5"/>
        <v>360000</v>
      </c>
      <c r="I43" s="128">
        <v>0</v>
      </c>
      <c r="J43" s="129">
        <f>H43-I43</f>
        <v>360000</v>
      </c>
      <c r="K43" s="84" t="s">
        <v>291</v>
      </c>
    </row>
    <row r="44" spans="1:11" s="115" customFormat="1" x14ac:dyDescent="0.2">
      <c r="A44" s="168"/>
      <c r="B44" s="120"/>
      <c r="C44" s="120"/>
      <c r="D44" s="294" t="s">
        <v>49</v>
      </c>
      <c r="E44" s="298"/>
      <c r="F44" s="130">
        <f>F45+F46</f>
        <v>430500</v>
      </c>
      <c r="G44" s="130">
        <f>G45+G46</f>
        <v>0</v>
      </c>
      <c r="H44" s="121">
        <f>H45+H46</f>
        <v>430500</v>
      </c>
      <c r="I44" s="121">
        <f t="shared" ref="I44:J44" si="18">I45+I46</f>
        <v>220000</v>
      </c>
      <c r="J44" s="121">
        <f t="shared" si="18"/>
        <v>210500</v>
      </c>
      <c r="K44" s="89"/>
    </row>
    <row r="45" spans="1:11" x14ac:dyDescent="0.2">
      <c r="A45" s="212"/>
      <c r="B45" s="106"/>
      <c r="C45" s="106"/>
      <c r="D45" s="106"/>
      <c r="E45" s="132" t="s">
        <v>50</v>
      </c>
      <c r="F45" s="153">
        <v>210500</v>
      </c>
      <c r="G45" s="153">
        <v>0</v>
      </c>
      <c r="H45" s="127">
        <f>F45+G45</f>
        <v>210500</v>
      </c>
      <c r="I45" s="160">
        <v>0</v>
      </c>
      <c r="J45" s="129">
        <f t="shared" ref="J45:J46" si="19">H45-I45</f>
        <v>210500</v>
      </c>
      <c r="K45" s="91" t="s">
        <v>292</v>
      </c>
    </row>
    <row r="46" spans="1:11" x14ac:dyDescent="0.2">
      <c r="A46" s="218"/>
      <c r="B46" s="124"/>
      <c r="C46" s="124"/>
      <c r="D46" s="124"/>
      <c r="E46" s="125" t="s">
        <v>51</v>
      </c>
      <c r="F46" s="153">
        <v>220000</v>
      </c>
      <c r="G46" s="153">
        <v>0</v>
      </c>
      <c r="H46" s="127">
        <f t="shared" si="5"/>
        <v>220000</v>
      </c>
      <c r="I46" s="160">
        <v>220000</v>
      </c>
      <c r="J46" s="129">
        <f t="shared" si="19"/>
        <v>0</v>
      </c>
      <c r="K46" s="91" t="s">
        <v>292</v>
      </c>
    </row>
    <row r="47" spans="1:11" s="115" customFormat="1" x14ac:dyDescent="0.2">
      <c r="A47" s="116">
        <v>4</v>
      </c>
      <c r="B47" s="156"/>
      <c r="C47" s="288" t="s">
        <v>185</v>
      </c>
      <c r="D47" s="288"/>
      <c r="E47" s="288"/>
      <c r="F47" s="118">
        <f>F48+F55+F58</f>
        <v>23311220</v>
      </c>
      <c r="G47" s="118">
        <f>G48+G55+G58</f>
        <v>17999000</v>
      </c>
      <c r="H47" s="163">
        <f>H48+H55+H58</f>
        <v>41310220</v>
      </c>
      <c r="I47" s="163">
        <f t="shared" ref="I47:J47" si="20">I48+I55+I58</f>
        <v>24005220</v>
      </c>
      <c r="J47" s="163">
        <f t="shared" si="20"/>
        <v>17305000</v>
      </c>
      <c r="K47" s="88"/>
    </row>
    <row r="48" spans="1:11" s="115" customFormat="1" x14ac:dyDescent="0.2">
      <c r="A48" s="116"/>
      <c r="B48" s="119"/>
      <c r="C48" s="120"/>
      <c r="D48" s="294" t="s">
        <v>52</v>
      </c>
      <c r="E48" s="298"/>
      <c r="F48" s="130">
        <f>F49+F50+F51+F52+F53+F54</f>
        <v>8901220</v>
      </c>
      <c r="G48" s="130">
        <f>G49+G50+G51+G52+G53+G54</f>
        <v>17999000</v>
      </c>
      <c r="H48" s="121">
        <f>H49+H50+H51+H52+H53+H54</f>
        <v>26900220</v>
      </c>
      <c r="I48" s="121">
        <f t="shared" ref="I48:J48" si="21">I49+I50+I51+I52+I53+I54</f>
        <v>15255220</v>
      </c>
      <c r="J48" s="121">
        <f t="shared" si="21"/>
        <v>11645000</v>
      </c>
      <c r="K48" s="89"/>
    </row>
    <row r="49" spans="1:11" ht="34.5" x14ac:dyDescent="0.2">
      <c r="A49" s="122"/>
      <c r="B49" s="131"/>
      <c r="C49" s="106"/>
      <c r="D49" s="106"/>
      <c r="E49" s="132" t="s">
        <v>53</v>
      </c>
      <c r="F49" s="153">
        <v>100000</v>
      </c>
      <c r="G49" s="153">
        <v>0</v>
      </c>
      <c r="H49" s="127">
        <f t="shared" si="5"/>
        <v>100000</v>
      </c>
      <c r="I49" s="137">
        <v>100000</v>
      </c>
      <c r="J49" s="129">
        <f t="shared" ref="J49:J54" si="22">H49-I49</f>
        <v>0</v>
      </c>
      <c r="K49" s="84" t="s">
        <v>293</v>
      </c>
    </row>
    <row r="50" spans="1:11" ht="34.5" x14ac:dyDescent="0.2">
      <c r="A50" s="122"/>
      <c r="B50" s="131"/>
      <c r="C50" s="106"/>
      <c r="D50" s="106"/>
      <c r="E50" s="125" t="s">
        <v>186</v>
      </c>
      <c r="F50" s="153">
        <v>300000</v>
      </c>
      <c r="G50" s="153">
        <v>0</v>
      </c>
      <c r="H50" s="127">
        <f t="shared" si="5"/>
        <v>300000</v>
      </c>
      <c r="I50" s="145">
        <v>0</v>
      </c>
      <c r="J50" s="129">
        <f t="shared" si="22"/>
        <v>300000</v>
      </c>
      <c r="K50" s="84" t="s">
        <v>294</v>
      </c>
    </row>
    <row r="51" spans="1:11" ht="34.5" x14ac:dyDescent="0.2">
      <c r="A51" s="122"/>
      <c r="B51" s="131"/>
      <c r="C51" s="106"/>
      <c r="D51" s="106"/>
      <c r="E51" s="125" t="s">
        <v>187</v>
      </c>
      <c r="F51" s="153">
        <f>7057670-G51</f>
        <v>3003670</v>
      </c>
      <c r="G51" s="153">
        <f>2000000+2054000</f>
        <v>4054000</v>
      </c>
      <c r="H51" s="127">
        <f t="shared" si="5"/>
        <v>7057670</v>
      </c>
      <c r="I51" s="140">
        <v>4057670</v>
      </c>
      <c r="J51" s="129">
        <f t="shared" si="22"/>
        <v>3000000</v>
      </c>
      <c r="K51" s="84" t="s">
        <v>295</v>
      </c>
    </row>
    <row r="52" spans="1:11" ht="51.75" x14ac:dyDescent="0.2">
      <c r="A52" s="122"/>
      <c r="B52" s="131"/>
      <c r="C52" s="106"/>
      <c r="D52" s="106"/>
      <c r="E52" s="125" t="s">
        <v>188</v>
      </c>
      <c r="F52" s="153">
        <v>920000</v>
      </c>
      <c r="G52" s="153">
        <v>0</v>
      </c>
      <c r="H52" s="127">
        <f t="shared" si="5"/>
        <v>920000</v>
      </c>
      <c r="I52" s="140">
        <v>920000</v>
      </c>
      <c r="J52" s="129">
        <f t="shared" si="22"/>
        <v>0</v>
      </c>
      <c r="K52" s="84" t="s">
        <v>295</v>
      </c>
    </row>
    <row r="53" spans="1:11" ht="34.5" x14ac:dyDescent="0.2">
      <c r="A53" s="122"/>
      <c r="B53" s="131"/>
      <c r="C53" s="106"/>
      <c r="D53" s="106"/>
      <c r="E53" s="132" t="s">
        <v>189</v>
      </c>
      <c r="F53" s="153">
        <f>3577550-1000000</f>
        <v>2577550</v>
      </c>
      <c r="G53" s="153">
        <f>12945000+1000000</f>
        <v>13945000</v>
      </c>
      <c r="H53" s="127">
        <f t="shared" si="5"/>
        <v>16522550</v>
      </c>
      <c r="I53" s="140">
        <v>10177550</v>
      </c>
      <c r="J53" s="129">
        <f t="shared" si="22"/>
        <v>6345000</v>
      </c>
      <c r="K53" s="84" t="s">
        <v>295</v>
      </c>
    </row>
    <row r="54" spans="1:11" x14ac:dyDescent="0.2">
      <c r="A54" s="122"/>
      <c r="B54" s="131"/>
      <c r="C54" s="106"/>
      <c r="D54" s="106"/>
      <c r="E54" s="125" t="s">
        <v>54</v>
      </c>
      <c r="F54" s="153">
        <v>2000000</v>
      </c>
      <c r="G54" s="153">
        <v>0</v>
      </c>
      <c r="H54" s="127">
        <f t="shared" si="5"/>
        <v>2000000</v>
      </c>
      <c r="I54" s="140">
        <v>0</v>
      </c>
      <c r="J54" s="129">
        <f t="shared" si="22"/>
        <v>2000000</v>
      </c>
      <c r="K54" s="84" t="s">
        <v>296</v>
      </c>
    </row>
    <row r="55" spans="1:11" s="115" customFormat="1" x14ac:dyDescent="0.2">
      <c r="A55" s="116"/>
      <c r="B55" s="119"/>
      <c r="C55" s="120"/>
      <c r="D55" s="294" t="s">
        <v>55</v>
      </c>
      <c r="E55" s="294"/>
      <c r="F55" s="130">
        <f>F56+F57</f>
        <v>14230000</v>
      </c>
      <c r="G55" s="130">
        <f>G56+G57</f>
        <v>0</v>
      </c>
      <c r="H55" s="121">
        <f>H56+H57</f>
        <v>14230000</v>
      </c>
      <c r="I55" s="121">
        <f t="shared" ref="I55:J55" si="23">I56+I57</f>
        <v>8750000</v>
      </c>
      <c r="J55" s="121">
        <f t="shared" si="23"/>
        <v>5480000</v>
      </c>
      <c r="K55" s="89"/>
    </row>
    <row r="56" spans="1:11" s="115" customFormat="1" x14ac:dyDescent="0.2">
      <c r="A56" s="116"/>
      <c r="B56" s="134"/>
      <c r="C56" s="135"/>
      <c r="D56" s="136"/>
      <c r="E56" s="164" t="s">
        <v>56</v>
      </c>
      <c r="F56" s="161">
        <v>13750000</v>
      </c>
      <c r="G56" s="161"/>
      <c r="H56" s="127">
        <f t="shared" si="5"/>
        <v>13750000</v>
      </c>
      <c r="I56" s="140">
        <v>8750000</v>
      </c>
      <c r="J56" s="129">
        <f t="shared" ref="J56:J57" si="24">H56-I56</f>
        <v>5000000</v>
      </c>
      <c r="K56" s="90" t="s">
        <v>297</v>
      </c>
    </row>
    <row r="57" spans="1:11" s="115" customFormat="1" ht="34.5" x14ac:dyDescent="0.2">
      <c r="A57" s="116"/>
      <c r="B57" s="134"/>
      <c r="C57" s="135"/>
      <c r="D57" s="136"/>
      <c r="E57" s="142" t="s">
        <v>190</v>
      </c>
      <c r="F57" s="153">
        <v>480000</v>
      </c>
      <c r="G57" s="153">
        <v>0</v>
      </c>
      <c r="H57" s="127">
        <f t="shared" si="5"/>
        <v>480000</v>
      </c>
      <c r="I57" s="140">
        <v>0</v>
      </c>
      <c r="J57" s="129">
        <f t="shared" si="24"/>
        <v>480000</v>
      </c>
      <c r="K57" s="92" t="s">
        <v>295</v>
      </c>
    </row>
    <row r="58" spans="1:11" s="115" customFormat="1" x14ac:dyDescent="0.2">
      <c r="A58" s="116"/>
      <c r="B58" s="119"/>
      <c r="C58" s="120"/>
      <c r="D58" s="294" t="s">
        <v>57</v>
      </c>
      <c r="E58" s="294"/>
      <c r="F58" s="130">
        <f>F59</f>
        <v>180000</v>
      </c>
      <c r="G58" s="130">
        <f>G59</f>
        <v>0</v>
      </c>
      <c r="H58" s="121">
        <f>H59</f>
        <v>180000</v>
      </c>
      <c r="I58" s="121">
        <f t="shared" ref="I58:J58" si="25">I59</f>
        <v>0</v>
      </c>
      <c r="J58" s="121">
        <f t="shared" si="25"/>
        <v>180000</v>
      </c>
      <c r="K58" s="89"/>
    </row>
    <row r="59" spans="1:11" s="115" customFormat="1" ht="34.5" x14ac:dyDescent="0.2">
      <c r="A59" s="138"/>
      <c r="B59" s="134"/>
      <c r="C59" s="135"/>
      <c r="D59" s="136"/>
      <c r="E59" s="164" t="s">
        <v>58</v>
      </c>
      <c r="F59" s="161">
        <v>180000</v>
      </c>
      <c r="G59" s="161">
        <v>0</v>
      </c>
      <c r="H59" s="127">
        <f t="shared" si="5"/>
        <v>180000</v>
      </c>
      <c r="I59" s="165">
        <v>0</v>
      </c>
      <c r="J59" s="129">
        <f>H59-I59</f>
        <v>180000</v>
      </c>
      <c r="K59" s="90" t="s">
        <v>298</v>
      </c>
    </row>
    <row r="60" spans="1:11" s="115" customFormat="1" x14ac:dyDescent="0.2">
      <c r="A60" s="116">
        <v>5</v>
      </c>
      <c r="B60" s="156"/>
      <c r="C60" s="288" t="s">
        <v>191</v>
      </c>
      <c r="D60" s="288"/>
      <c r="E60" s="288"/>
      <c r="F60" s="118">
        <f>F61</f>
        <v>1490000</v>
      </c>
      <c r="G60" s="118">
        <f>G61</f>
        <v>0</v>
      </c>
      <c r="H60" s="163">
        <f>H61</f>
        <v>1490000</v>
      </c>
      <c r="I60" s="163">
        <f t="shared" ref="I60:J60" si="26">I61</f>
        <v>100000</v>
      </c>
      <c r="J60" s="163">
        <f t="shared" si="26"/>
        <v>1390000</v>
      </c>
      <c r="K60" s="88"/>
    </row>
    <row r="61" spans="1:11" s="115" customFormat="1" x14ac:dyDescent="0.2">
      <c r="A61" s="116"/>
      <c r="B61" s="119"/>
      <c r="C61" s="120"/>
      <c r="D61" s="294" t="s">
        <v>59</v>
      </c>
      <c r="E61" s="298"/>
      <c r="F61" s="130">
        <f>F62+F63+F64</f>
        <v>1490000</v>
      </c>
      <c r="G61" s="130">
        <f>G62+G63+G64</f>
        <v>0</v>
      </c>
      <c r="H61" s="121">
        <f>H62+H63+H64</f>
        <v>1490000</v>
      </c>
      <c r="I61" s="121">
        <f t="shared" ref="I61:J61" si="27">I62+I63+I64</f>
        <v>100000</v>
      </c>
      <c r="J61" s="121">
        <f t="shared" si="27"/>
        <v>1390000</v>
      </c>
      <c r="K61" s="89"/>
    </row>
    <row r="62" spans="1:11" ht="34.5" x14ac:dyDescent="0.2">
      <c r="A62" s="122"/>
      <c r="B62" s="131"/>
      <c r="C62" s="106"/>
      <c r="D62" s="106"/>
      <c r="E62" s="142" t="s">
        <v>60</v>
      </c>
      <c r="F62" s="153">
        <v>100000</v>
      </c>
      <c r="G62" s="153">
        <v>0</v>
      </c>
      <c r="H62" s="127">
        <f t="shared" si="5"/>
        <v>100000</v>
      </c>
      <c r="I62" s="137">
        <v>0</v>
      </c>
      <c r="J62" s="129">
        <f t="shared" ref="J62:J64" si="28">H62-I62</f>
        <v>100000</v>
      </c>
      <c r="K62" s="93" t="s">
        <v>299</v>
      </c>
    </row>
    <row r="63" spans="1:11" x14ac:dyDescent="0.2">
      <c r="A63" s="122"/>
      <c r="B63" s="131"/>
      <c r="C63" s="106"/>
      <c r="D63" s="106"/>
      <c r="E63" s="142" t="s">
        <v>61</v>
      </c>
      <c r="F63" s="153">
        <v>1290000</v>
      </c>
      <c r="G63" s="153">
        <v>0</v>
      </c>
      <c r="H63" s="127">
        <f t="shared" si="5"/>
        <v>1290000</v>
      </c>
      <c r="I63" s="137">
        <v>0</v>
      </c>
      <c r="J63" s="129">
        <f t="shared" si="28"/>
        <v>1290000</v>
      </c>
      <c r="K63" s="94" t="s">
        <v>300</v>
      </c>
    </row>
    <row r="64" spans="1:11" x14ac:dyDescent="0.2">
      <c r="A64" s="122"/>
      <c r="B64" s="131"/>
      <c r="C64" s="106"/>
      <c r="D64" s="106"/>
      <c r="E64" s="164" t="s">
        <v>62</v>
      </c>
      <c r="F64" s="161">
        <v>100000</v>
      </c>
      <c r="G64" s="161">
        <v>0</v>
      </c>
      <c r="H64" s="127">
        <f t="shared" si="5"/>
        <v>100000</v>
      </c>
      <c r="I64" s="140">
        <v>100000</v>
      </c>
      <c r="J64" s="129">
        <f t="shared" si="28"/>
        <v>0</v>
      </c>
      <c r="K64" s="94" t="s">
        <v>300</v>
      </c>
    </row>
    <row r="65" spans="1:11" s="115" customFormat="1" x14ac:dyDescent="0.2">
      <c r="A65" s="166">
        <v>6</v>
      </c>
      <c r="B65" s="167"/>
      <c r="C65" s="288" t="s">
        <v>192</v>
      </c>
      <c r="D65" s="288"/>
      <c r="E65" s="288"/>
      <c r="F65" s="118">
        <f>F66+F123+F134</f>
        <v>0</v>
      </c>
      <c r="G65" s="118">
        <f>G66+G123+G134</f>
        <v>198115800</v>
      </c>
      <c r="H65" s="163">
        <f>H66+H123+H134</f>
        <v>198115800</v>
      </c>
      <c r="I65" s="163">
        <f t="shared" ref="I65:J65" si="29">I66+I123+I134</f>
        <v>39936000</v>
      </c>
      <c r="J65" s="163">
        <f t="shared" si="29"/>
        <v>158179800</v>
      </c>
      <c r="K65" s="88"/>
    </row>
    <row r="66" spans="1:11" s="115" customFormat="1" x14ac:dyDescent="0.2">
      <c r="A66" s="168"/>
      <c r="B66" s="120"/>
      <c r="C66" s="120"/>
      <c r="D66" s="294" t="s">
        <v>63</v>
      </c>
      <c r="E66" s="294"/>
      <c r="F66" s="130">
        <f>SUM(F67:F122)</f>
        <v>0</v>
      </c>
      <c r="G66" s="130">
        <f>SUM(G67:G122)</f>
        <v>158345300</v>
      </c>
      <c r="H66" s="121">
        <f>SUM(H67:H122)</f>
        <v>158345300</v>
      </c>
      <c r="I66" s="121">
        <f t="shared" ref="I66:J66" si="30">SUM(I67:I122)</f>
        <v>33348000</v>
      </c>
      <c r="J66" s="121">
        <f t="shared" si="30"/>
        <v>124997300</v>
      </c>
      <c r="K66" s="89"/>
    </row>
    <row r="67" spans="1:11" s="173" customFormat="1" ht="34.5" x14ac:dyDescent="0.2">
      <c r="A67" s="169"/>
      <c r="B67" s="170"/>
      <c r="C67" s="170"/>
      <c r="D67" s="171"/>
      <c r="E67" s="142" t="s">
        <v>193</v>
      </c>
      <c r="F67" s="153">
        <v>0</v>
      </c>
      <c r="G67" s="153">
        <v>2430000</v>
      </c>
      <c r="H67" s="172">
        <f>F67+G67</f>
        <v>2430000</v>
      </c>
      <c r="I67" s="137">
        <v>0</v>
      </c>
      <c r="J67" s="129">
        <f t="shared" ref="J67:J122" si="31">H67-I67</f>
        <v>2430000</v>
      </c>
      <c r="K67" s="95" t="s">
        <v>301</v>
      </c>
    </row>
    <row r="68" spans="1:11" s="173" customFormat="1" ht="34.5" x14ac:dyDescent="0.2">
      <c r="A68" s="169"/>
      <c r="B68" s="174"/>
      <c r="C68" s="174"/>
      <c r="D68" s="175"/>
      <c r="E68" s="164" t="s">
        <v>194</v>
      </c>
      <c r="F68" s="153">
        <v>0</v>
      </c>
      <c r="G68" s="161">
        <v>2972000</v>
      </c>
      <c r="H68" s="172">
        <f t="shared" ref="H68:H131" si="32">F68+G68</f>
        <v>2972000</v>
      </c>
      <c r="I68" s="137">
        <v>2972000</v>
      </c>
      <c r="J68" s="129">
        <f t="shared" si="31"/>
        <v>0</v>
      </c>
      <c r="K68" s="95" t="s">
        <v>302</v>
      </c>
    </row>
    <row r="69" spans="1:11" s="173" customFormat="1" ht="34.5" x14ac:dyDescent="0.2">
      <c r="A69" s="169"/>
      <c r="B69" s="170"/>
      <c r="C69" s="170"/>
      <c r="D69" s="171"/>
      <c r="E69" s="142" t="s">
        <v>195</v>
      </c>
      <c r="F69" s="161">
        <v>0</v>
      </c>
      <c r="G69" s="153">
        <v>4920000</v>
      </c>
      <c r="H69" s="172">
        <f t="shared" si="32"/>
        <v>4920000</v>
      </c>
      <c r="I69" s="140">
        <v>4920000</v>
      </c>
      <c r="J69" s="129">
        <f t="shared" si="31"/>
        <v>0</v>
      </c>
      <c r="K69" s="95" t="s">
        <v>303</v>
      </c>
    </row>
    <row r="70" spans="1:11" s="173" customFormat="1" ht="34.5" x14ac:dyDescent="0.2">
      <c r="A70" s="169"/>
      <c r="B70" s="176"/>
      <c r="C70" s="176"/>
      <c r="D70" s="177"/>
      <c r="E70" s="164" t="s">
        <v>64</v>
      </c>
      <c r="F70" s="161">
        <v>0</v>
      </c>
      <c r="G70" s="161">
        <v>4220000</v>
      </c>
      <c r="H70" s="178">
        <f t="shared" si="32"/>
        <v>4220000</v>
      </c>
      <c r="I70" s="149">
        <v>0</v>
      </c>
      <c r="J70" s="162">
        <f t="shared" si="31"/>
        <v>4220000</v>
      </c>
      <c r="K70" s="95" t="s">
        <v>303</v>
      </c>
    </row>
    <row r="71" spans="1:11" s="173" customFormat="1" ht="34.5" x14ac:dyDescent="0.2">
      <c r="A71" s="169"/>
      <c r="B71" s="174"/>
      <c r="C71" s="174"/>
      <c r="D71" s="175"/>
      <c r="E71" s="164" t="s">
        <v>196</v>
      </c>
      <c r="F71" s="153">
        <v>0</v>
      </c>
      <c r="G71" s="161">
        <v>5520000</v>
      </c>
      <c r="H71" s="172">
        <f t="shared" si="32"/>
        <v>5520000</v>
      </c>
      <c r="I71" s="149">
        <v>0</v>
      </c>
      <c r="J71" s="129">
        <f t="shared" si="31"/>
        <v>5520000</v>
      </c>
      <c r="K71" s="95" t="s">
        <v>304</v>
      </c>
    </row>
    <row r="72" spans="1:11" s="173" customFormat="1" ht="34.5" x14ac:dyDescent="0.2">
      <c r="A72" s="169"/>
      <c r="B72" s="174"/>
      <c r="C72" s="174"/>
      <c r="D72" s="175"/>
      <c r="E72" s="164" t="s">
        <v>197</v>
      </c>
      <c r="F72" s="153">
        <v>0</v>
      </c>
      <c r="G72" s="161">
        <v>2200000</v>
      </c>
      <c r="H72" s="172">
        <f t="shared" si="32"/>
        <v>2200000</v>
      </c>
      <c r="I72" s="140">
        <v>0</v>
      </c>
      <c r="J72" s="129">
        <f t="shared" si="31"/>
        <v>2200000</v>
      </c>
      <c r="K72" s="95" t="s">
        <v>303</v>
      </c>
    </row>
    <row r="73" spans="1:11" s="173" customFormat="1" ht="34.5" x14ac:dyDescent="0.2">
      <c r="A73" s="169"/>
      <c r="B73" s="174"/>
      <c r="C73" s="174"/>
      <c r="D73" s="175"/>
      <c r="E73" s="142" t="s">
        <v>198</v>
      </c>
      <c r="F73" s="161">
        <v>0</v>
      </c>
      <c r="G73" s="153">
        <v>3000000</v>
      </c>
      <c r="H73" s="172">
        <f t="shared" si="32"/>
        <v>3000000</v>
      </c>
      <c r="I73" s="140">
        <v>0</v>
      </c>
      <c r="J73" s="129">
        <f t="shared" si="31"/>
        <v>3000000</v>
      </c>
      <c r="K73" s="95" t="s">
        <v>303</v>
      </c>
    </row>
    <row r="74" spans="1:11" s="181" customFormat="1" ht="34.5" x14ac:dyDescent="0.2">
      <c r="A74" s="179"/>
      <c r="B74" s="180"/>
      <c r="C74" s="180"/>
      <c r="D74" s="180"/>
      <c r="E74" s="142" t="s">
        <v>320</v>
      </c>
      <c r="F74" s="153">
        <v>0</v>
      </c>
      <c r="G74" s="153">
        <v>6480000</v>
      </c>
      <c r="H74" s="172">
        <f t="shared" si="32"/>
        <v>6480000</v>
      </c>
      <c r="I74" s="140">
        <v>0</v>
      </c>
      <c r="J74" s="129">
        <f t="shared" si="31"/>
        <v>6480000</v>
      </c>
      <c r="K74" s="95" t="s">
        <v>303</v>
      </c>
    </row>
    <row r="75" spans="1:11" s="181" customFormat="1" ht="34.5" x14ac:dyDescent="0.2">
      <c r="A75" s="182"/>
      <c r="B75" s="183"/>
      <c r="C75" s="183"/>
      <c r="D75" s="183"/>
      <c r="E75" s="164" t="s">
        <v>199</v>
      </c>
      <c r="F75" s="161">
        <v>0</v>
      </c>
      <c r="G75" s="161">
        <v>1500000</v>
      </c>
      <c r="H75" s="178">
        <f t="shared" si="32"/>
        <v>1500000</v>
      </c>
      <c r="I75" s="149">
        <v>0</v>
      </c>
      <c r="J75" s="162">
        <f t="shared" si="31"/>
        <v>1500000</v>
      </c>
      <c r="K75" s="95" t="s">
        <v>303</v>
      </c>
    </row>
    <row r="76" spans="1:11" s="181" customFormat="1" ht="34.5" x14ac:dyDescent="0.2">
      <c r="A76" s="179"/>
      <c r="B76" s="184"/>
      <c r="C76" s="184"/>
      <c r="D76" s="184"/>
      <c r="E76" s="185" t="s">
        <v>200</v>
      </c>
      <c r="F76" s="161">
        <v>0</v>
      </c>
      <c r="G76" s="153">
        <v>980000</v>
      </c>
      <c r="H76" s="172">
        <f t="shared" si="32"/>
        <v>980000</v>
      </c>
      <c r="I76" s="140">
        <v>0</v>
      </c>
      <c r="J76" s="129">
        <f t="shared" si="31"/>
        <v>980000</v>
      </c>
      <c r="K76" s="95" t="s">
        <v>303</v>
      </c>
    </row>
    <row r="77" spans="1:11" s="181" customFormat="1" ht="34.5" x14ac:dyDescent="0.2">
      <c r="A77" s="179"/>
      <c r="B77" s="180"/>
      <c r="C77" s="180"/>
      <c r="D77" s="180"/>
      <c r="E77" s="142" t="s">
        <v>201</v>
      </c>
      <c r="F77" s="153">
        <v>0</v>
      </c>
      <c r="G77" s="153">
        <v>870000</v>
      </c>
      <c r="H77" s="172">
        <f t="shared" si="32"/>
        <v>870000</v>
      </c>
      <c r="I77" s="140">
        <v>0</v>
      </c>
      <c r="J77" s="129">
        <f t="shared" si="31"/>
        <v>870000</v>
      </c>
      <c r="K77" s="95" t="s">
        <v>302</v>
      </c>
    </row>
    <row r="78" spans="1:11" s="181" customFormat="1" ht="34.5" x14ac:dyDescent="0.2">
      <c r="A78" s="179"/>
      <c r="B78" s="184"/>
      <c r="C78" s="184"/>
      <c r="D78" s="184"/>
      <c r="E78" s="185" t="s">
        <v>202</v>
      </c>
      <c r="F78" s="153">
        <v>0</v>
      </c>
      <c r="G78" s="153">
        <v>3815000</v>
      </c>
      <c r="H78" s="172">
        <f t="shared" si="32"/>
        <v>3815000</v>
      </c>
      <c r="I78" s="149">
        <v>3815000</v>
      </c>
      <c r="J78" s="129">
        <f t="shared" si="31"/>
        <v>0</v>
      </c>
      <c r="K78" s="95" t="s">
        <v>305</v>
      </c>
    </row>
    <row r="79" spans="1:11" s="181" customFormat="1" ht="34.5" x14ac:dyDescent="0.2">
      <c r="A79" s="179"/>
      <c r="B79" s="180"/>
      <c r="C79" s="180"/>
      <c r="D79" s="180"/>
      <c r="E79" s="142" t="s">
        <v>203</v>
      </c>
      <c r="F79" s="153">
        <v>0</v>
      </c>
      <c r="G79" s="153">
        <v>1502500</v>
      </c>
      <c r="H79" s="172">
        <f t="shared" si="32"/>
        <v>1502500</v>
      </c>
      <c r="I79" s="140">
        <v>0</v>
      </c>
      <c r="J79" s="129">
        <f t="shared" si="31"/>
        <v>1502500</v>
      </c>
      <c r="K79" s="95" t="s">
        <v>304</v>
      </c>
    </row>
    <row r="80" spans="1:11" s="181" customFormat="1" ht="34.5" x14ac:dyDescent="0.2">
      <c r="A80" s="179"/>
      <c r="B80" s="184"/>
      <c r="C80" s="184"/>
      <c r="D80" s="184"/>
      <c r="E80" s="185" t="s">
        <v>204</v>
      </c>
      <c r="F80" s="161">
        <v>0</v>
      </c>
      <c r="G80" s="161">
        <v>885000</v>
      </c>
      <c r="H80" s="172">
        <f t="shared" si="32"/>
        <v>885000</v>
      </c>
      <c r="I80" s="140">
        <v>0</v>
      </c>
      <c r="J80" s="129">
        <f t="shared" si="31"/>
        <v>885000</v>
      </c>
      <c r="K80" s="95" t="s">
        <v>304</v>
      </c>
    </row>
    <row r="81" spans="1:11" s="181" customFormat="1" ht="34.5" x14ac:dyDescent="0.2">
      <c r="A81" s="179"/>
      <c r="B81" s="180"/>
      <c r="C81" s="180"/>
      <c r="D81" s="180"/>
      <c r="E81" s="142" t="s">
        <v>205</v>
      </c>
      <c r="F81" s="153">
        <v>0</v>
      </c>
      <c r="G81" s="161">
        <v>1511500</v>
      </c>
      <c r="H81" s="172">
        <f t="shared" si="32"/>
        <v>1511500</v>
      </c>
      <c r="I81" s="186">
        <v>0</v>
      </c>
      <c r="J81" s="129">
        <f t="shared" si="31"/>
        <v>1511500</v>
      </c>
      <c r="K81" s="95" t="s">
        <v>304</v>
      </c>
    </row>
    <row r="82" spans="1:11" s="181" customFormat="1" ht="34.5" x14ac:dyDescent="0.2">
      <c r="A82" s="179"/>
      <c r="B82" s="183"/>
      <c r="C82" s="183"/>
      <c r="D82" s="183"/>
      <c r="E82" s="164" t="s">
        <v>206</v>
      </c>
      <c r="F82" s="161">
        <v>0</v>
      </c>
      <c r="G82" s="161">
        <v>2160000</v>
      </c>
      <c r="H82" s="172">
        <f t="shared" si="32"/>
        <v>2160000</v>
      </c>
      <c r="I82" s="186">
        <v>0</v>
      </c>
      <c r="J82" s="129">
        <f t="shared" si="31"/>
        <v>2160000</v>
      </c>
      <c r="K82" s="95" t="s">
        <v>304</v>
      </c>
    </row>
    <row r="83" spans="1:11" s="181" customFormat="1" ht="34.5" x14ac:dyDescent="0.2">
      <c r="A83" s="179"/>
      <c r="B83" s="187"/>
      <c r="C83" s="187"/>
      <c r="D83" s="187"/>
      <c r="E83" s="188" t="s">
        <v>207</v>
      </c>
      <c r="F83" s="153">
        <v>0</v>
      </c>
      <c r="G83" s="153">
        <v>1080000</v>
      </c>
      <c r="H83" s="172">
        <f t="shared" si="32"/>
        <v>1080000</v>
      </c>
      <c r="I83" s="186">
        <v>0</v>
      </c>
      <c r="J83" s="129">
        <f t="shared" si="31"/>
        <v>1080000</v>
      </c>
      <c r="K83" s="95" t="s">
        <v>304</v>
      </c>
    </row>
    <row r="84" spans="1:11" s="181" customFormat="1" ht="34.5" x14ac:dyDescent="0.2">
      <c r="A84" s="179"/>
      <c r="B84" s="180"/>
      <c r="C84" s="180"/>
      <c r="D84" s="180"/>
      <c r="E84" s="189" t="s">
        <v>208</v>
      </c>
      <c r="F84" s="153">
        <v>0</v>
      </c>
      <c r="G84" s="153">
        <v>3500000</v>
      </c>
      <c r="H84" s="172">
        <f t="shared" si="32"/>
        <v>3500000</v>
      </c>
      <c r="I84" s="190">
        <v>3500000</v>
      </c>
      <c r="J84" s="129">
        <f t="shared" si="31"/>
        <v>0</v>
      </c>
      <c r="K84" s="95" t="s">
        <v>302</v>
      </c>
    </row>
    <row r="85" spans="1:11" s="181" customFormat="1" ht="34.5" x14ac:dyDescent="0.2">
      <c r="A85" s="179"/>
      <c r="B85" s="184"/>
      <c r="C85" s="184"/>
      <c r="D85" s="184"/>
      <c r="E85" s="191" t="s">
        <v>209</v>
      </c>
      <c r="F85" s="153">
        <v>0</v>
      </c>
      <c r="G85" s="153">
        <v>1260000</v>
      </c>
      <c r="H85" s="172">
        <f t="shared" si="32"/>
        <v>1260000</v>
      </c>
      <c r="I85" s="186">
        <v>0</v>
      </c>
      <c r="J85" s="129">
        <f t="shared" si="31"/>
        <v>1260000</v>
      </c>
      <c r="K85" s="95" t="s">
        <v>302</v>
      </c>
    </row>
    <row r="86" spans="1:11" s="181" customFormat="1" ht="34.5" x14ac:dyDescent="0.2">
      <c r="A86" s="179"/>
      <c r="B86" s="180"/>
      <c r="C86" s="180"/>
      <c r="D86" s="180"/>
      <c r="E86" s="189" t="s">
        <v>210</v>
      </c>
      <c r="F86" s="153">
        <v>0</v>
      </c>
      <c r="G86" s="153">
        <v>2414400</v>
      </c>
      <c r="H86" s="172">
        <f t="shared" si="32"/>
        <v>2414400</v>
      </c>
      <c r="I86" s="186">
        <v>0</v>
      </c>
      <c r="J86" s="129">
        <f t="shared" si="31"/>
        <v>2414400</v>
      </c>
      <c r="K86" s="95" t="s">
        <v>302</v>
      </c>
    </row>
    <row r="87" spans="1:11" s="181" customFormat="1" ht="34.5" x14ac:dyDescent="0.2">
      <c r="A87" s="179"/>
      <c r="B87" s="184"/>
      <c r="C87" s="184"/>
      <c r="D87" s="184"/>
      <c r="E87" s="191" t="s">
        <v>211</v>
      </c>
      <c r="F87" s="161">
        <v>0</v>
      </c>
      <c r="G87" s="153">
        <v>9900000</v>
      </c>
      <c r="H87" s="172">
        <f t="shared" si="32"/>
        <v>9900000</v>
      </c>
      <c r="I87" s="186">
        <v>0</v>
      </c>
      <c r="J87" s="129">
        <f t="shared" si="31"/>
        <v>9900000</v>
      </c>
      <c r="K87" s="95" t="s">
        <v>302</v>
      </c>
    </row>
    <row r="88" spans="1:11" s="181" customFormat="1" ht="34.5" x14ac:dyDescent="0.2">
      <c r="A88" s="179"/>
      <c r="B88" s="180"/>
      <c r="C88" s="180"/>
      <c r="D88" s="180"/>
      <c r="E88" s="189" t="s">
        <v>212</v>
      </c>
      <c r="F88" s="153">
        <v>0</v>
      </c>
      <c r="G88" s="153">
        <v>5023200</v>
      </c>
      <c r="H88" s="172">
        <f t="shared" si="32"/>
        <v>5023200</v>
      </c>
      <c r="I88" s="186">
        <v>0</v>
      </c>
      <c r="J88" s="129">
        <f t="shared" si="31"/>
        <v>5023200</v>
      </c>
      <c r="K88" s="95" t="s">
        <v>305</v>
      </c>
    </row>
    <row r="89" spans="1:11" s="181" customFormat="1" ht="34.5" x14ac:dyDescent="0.2">
      <c r="A89" s="179"/>
      <c r="B89" s="184"/>
      <c r="C89" s="184"/>
      <c r="D89" s="184"/>
      <c r="E89" s="191" t="s">
        <v>213</v>
      </c>
      <c r="F89" s="161">
        <v>0</v>
      </c>
      <c r="G89" s="161">
        <v>2730000</v>
      </c>
      <c r="H89" s="172">
        <f t="shared" si="32"/>
        <v>2730000</v>
      </c>
      <c r="I89" s="186">
        <v>0</v>
      </c>
      <c r="J89" s="129">
        <f t="shared" si="31"/>
        <v>2730000</v>
      </c>
      <c r="K89" s="95" t="s">
        <v>305</v>
      </c>
    </row>
    <row r="90" spans="1:11" s="181" customFormat="1" ht="34.5" x14ac:dyDescent="0.2">
      <c r="A90" s="179"/>
      <c r="B90" s="180"/>
      <c r="C90" s="180"/>
      <c r="D90" s="180"/>
      <c r="E90" s="189" t="s">
        <v>214</v>
      </c>
      <c r="F90" s="161">
        <v>0</v>
      </c>
      <c r="G90" s="153">
        <v>2779000</v>
      </c>
      <c r="H90" s="172">
        <f t="shared" si="32"/>
        <v>2779000</v>
      </c>
      <c r="I90" s="186">
        <v>2779000</v>
      </c>
      <c r="J90" s="129">
        <f t="shared" si="31"/>
        <v>0</v>
      </c>
      <c r="K90" s="95" t="s">
        <v>305</v>
      </c>
    </row>
    <row r="91" spans="1:11" s="181" customFormat="1" ht="34.5" x14ac:dyDescent="0.2">
      <c r="A91" s="179"/>
      <c r="B91" s="184"/>
      <c r="C91" s="184"/>
      <c r="D91" s="184"/>
      <c r="E91" s="191" t="s">
        <v>65</v>
      </c>
      <c r="F91" s="161">
        <v>0</v>
      </c>
      <c r="G91" s="161">
        <v>3600000</v>
      </c>
      <c r="H91" s="178">
        <f t="shared" si="32"/>
        <v>3600000</v>
      </c>
      <c r="I91" s="190">
        <v>0</v>
      </c>
      <c r="J91" s="162">
        <f t="shared" si="31"/>
        <v>3600000</v>
      </c>
      <c r="K91" s="95" t="s">
        <v>306</v>
      </c>
    </row>
    <row r="92" spans="1:11" s="181" customFormat="1" ht="34.5" x14ac:dyDescent="0.2">
      <c r="A92" s="179"/>
      <c r="B92" s="180"/>
      <c r="C92" s="180"/>
      <c r="D92" s="180"/>
      <c r="E92" s="189" t="s">
        <v>215</v>
      </c>
      <c r="F92" s="161">
        <v>0</v>
      </c>
      <c r="G92" s="153">
        <v>2577000</v>
      </c>
      <c r="H92" s="172">
        <f t="shared" si="32"/>
        <v>2577000</v>
      </c>
      <c r="I92" s="186">
        <v>2577000</v>
      </c>
      <c r="J92" s="129">
        <f t="shared" si="31"/>
        <v>0</v>
      </c>
      <c r="K92" s="95" t="s">
        <v>306</v>
      </c>
    </row>
    <row r="93" spans="1:11" s="181" customFormat="1" ht="34.5" x14ac:dyDescent="0.2">
      <c r="A93" s="179"/>
      <c r="B93" s="183"/>
      <c r="C93" s="183"/>
      <c r="D93" s="183"/>
      <c r="E93" s="192" t="s">
        <v>216</v>
      </c>
      <c r="F93" s="153">
        <v>0</v>
      </c>
      <c r="G93" s="153">
        <v>1350000</v>
      </c>
      <c r="H93" s="172">
        <f t="shared" si="32"/>
        <v>1350000</v>
      </c>
      <c r="I93" s="186">
        <v>0</v>
      </c>
      <c r="J93" s="129">
        <f t="shared" si="31"/>
        <v>1350000</v>
      </c>
      <c r="K93" s="95" t="s">
        <v>306</v>
      </c>
    </row>
    <row r="94" spans="1:11" s="181" customFormat="1" ht="34.5" x14ac:dyDescent="0.2">
      <c r="A94" s="179"/>
      <c r="B94" s="187"/>
      <c r="C94" s="187"/>
      <c r="D94" s="187"/>
      <c r="E94" s="193" t="s">
        <v>217</v>
      </c>
      <c r="F94" s="161">
        <v>0</v>
      </c>
      <c r="G94" s="153">
        <v>2500000</v>
      </c>
      <c r="H94" s="172">
        <f t="shared" si="32"/>
        <v>2500000</v>
      </c>
      <c r="I94" s="186">
        <v>0</v>
      </c>
      <c r="J94" s="129">
        <f t="shared" si="31"/>
        <v>2500000</v>
      </c>
      <c r="K94" s="95" t="s">
        <v>306</v>
      </c>
    </row>
    <row r="95" spans="1:11" s="181" customFormat="1" ht="34.5" x14ac:dyDescent="0.2">
      <c r="A95" s="179"/>
      <c r="B95" s="180"/>
      <c r="C95" s="180"/>
      <c r="D95" s="180"/>
      <c r="E95" s="189" t="s">
        <v>66</v>
      </c>
      <c r="F95" s="161">
        <v>0</v>
      </c>
      <c r="G95" s="153">
        <v>1500000</v>
      </c>
      <c r="H95" s="172">
        <f t="shared" si="32"/>
        <v>1500000</v>
      </c>
      <c r="I95" s="186">
        <v>0</v>
      </c>
      <c r="J95" s="129">
        <f t="shared" si="31"/>
        <v>1500000</v>
      </c>
      <c r="K95" s="95" t="s">
        <v>306</v>
      </c>
    </row>
    <row r="96" spans="1:11" s="181" customFormat="1" ht="34.5" x14ac:dyDescent="0.2">
      <c r="A96" s="179"/>
      <c r="B96" s="184"/>
      <c r="C96" s="184"/>
      <c r="D96" s="184"/>
      <c r="E96" s="191" t="s">
        <v>218</v>
      </c>
      <c r="F96" s="153">
        <v>0</v>
      </c>
      <c r="G96" s="161">
        <v>2000000</v>
      </c>
      <c r="H96" s="172">
        <f t="shared" si="32"/>
        <v>2000000</v>
      </c>
      <c r="I96" s="186">
        <v>0</v>
      </c>
      <c r="J96" s="129">
        <f t="shared" si="31"/>
        <v>2000000</v>
      </c>
      <c r="K96" s="95" t="s">
        <v>306</v>
      </c>
    </row>
    <row r="97" spans="1:11" s="181" customFormat="1" ht="34.5" x14ac:dyDescent="0.2">
      <c r="A97" s="179"/>
      <c r="B97" s="180"/>
      <c r="C97" s="180"/>
      <c r="D97" s="180"/>
      <c r="E97" s="189" t="s">
        <v>219</v>
      </c>
      <c r="F97" s="153">
        <v>0</v>
      </c>
      <c r="G97" s="153">
        <v>2500000</v>
      </c>
      <c r="H97" s="172">
        <f t="shared" si="32"/>
        <v>2500000</v>
      </c>
      <c r="I97" s="186">
        <v>0</v>
      </c>
      <c r="J97" s="129">
        <f t="shared" si="31"/>
        <v>2500000</v>
      </c>
      <c r="K97" s="95" t="s">
        <v>306</v>
      </c>
    </row>
    <row r="98" spans="1:11" s="181" customFormat="1" ht="34.5" x14ac:dyDescent="0.2">
      <c r="A98" s="182"/>
      <c r="B98" s="184"/>
      <c r="C98" s="184"/>
      <c r="D98" s="184"/>
      <c r="E98" s="191" t="s">
        <v>67</v>
      </c>
      <c r="F98" s="153">
        <v>0</v>
      </c>
      <c r="G98" s="153">
        <v>2700000</v>
      </c>
      <c r="H98" s="172">
        <f t="shared" si="32"/>
        <v>2700000</v>
      </c>
      <c r="I98" s="190">
        <v>0</v>
      </c>
      <c r="J98" s="129">
        <f t="shared" si="31"/>
        <v>2700000</v>
      </c>
      <c r="K98" s="95" t="s">
        <v>302</v>
      </c>
    </row>
    <row r="99" spans="1:11" s="181" customFormat="1" ht="34.5" x14ac:dyDescent="0.2">
      <c r="A99" s="179"/>
      <c r="B99" s="180"/>
      <c r="C99" s="180"/>
      <c r="D99" s="180"/>
      <c r="E99" s="189" t="s">
        <v>220</v>
      </c>
      <c r="F99" s="153">
        <v>0</v>
      </c>
      <c r="G99" s="153">
        <v>494000</v>
      </c>
      <c r="H99" s="172">
        <f t="shared" si="32"/>
        <v>494000</v>
      </c>
      <c r="I99" s="186">
        <v>0</v>
      </c>
      <c r="J99" s="129">
        <f t="shared" si="31"/>
        <v>494000</v>
      </c>
      <c r="K99" s="95" t="s">
        <v>302</v>
      </c>
    </row>
    <row r="100" spans="1:11" s="181" customFormat="1" ht="34.5" x14ac:dyDescent="0.2">
      <c r="A100" s="179"/>
      <c r="B100" s="184"/>
      <c r="C100" s="184"/>
      <c r="D100" s="184"/>
      <c r="E100" s="191" t="s">
        <v>221</v>
      </c>
      <c r="F100" s="153">
        <v>0</v>
      </c>
      <c r="G100" s="153">
        <v>1800000</v>
      </c>
      <c r="H100" s="172">
        <f t="shared" si="32"/>
        <v>1800000</v>
      </c>
      <c r="I100" s="186">
        <v>0</v>
      </c>
      <c r="J100" s="129">
        <f t="shared" si="31"/>
        <v>1800000</v>
      </c>
      <c r="K100" s="95" t="s">
        <v>302</v>
      </c>
    </row>
    <row r="101" spans="1:11" s="181" customFormat="1" ht="34.5" x14ac:dyDescent="0.2">
      <c r="A101" s="179"/>
      <c r="B101" s="180"/>
      <c r="C101" s="180"/>
      <c r="D101" s="180"/>
      <c r="E101" s="189" t="s">
        <v>222</v>
      </c>
      <c r="F101" s="161">
        <v>0</v>
      </c>
      <c r="G101" s="161">
        <v>500000</v>
      </c>
      <c r="H101" s="172">
        <f t="shared" si="32"/>
        <v>500000</v>
      </c>
      <c r="I101" s="186">
        <v>0</v>
      </c>
      <c r="J101" s="129">
        <f t="shared" si="31"/>
        <v>500000</v>
      </c>
      <c r="K101" s="95" t="s">
        <v>303</v>
      </c>
    </row>
    <row r="102" spans="1:11" s="181" customFormat="1" ht="34.5" x14ac:dyDescent="0.2">
      <c r="A102" s="179"/>
      <c r="B102" s="183"/>
      <c r="C102" s="183"/>
      <c r="D102" s="183"/>
      <c r="E102" s="192" t="s">
        <v>223</v>
      </c>
      <c r="F102" s="153">
        <v>0</v>
      </c>
      <c r="G102" s="153">
        <v>3500000</v>
      </c>
      <c r="H102" s="172">
        <f t="shared" si="32"/>
        <v>3500000</v>
      </c>
      <c r="I102" s="186">
        <v>0</v>
      </c>
      <c r="J102" s="129">
        <f t="shared" si="31"/>
        <v>3500000</v>
      </c>
      <c r="K102" s="95" t="s">
        <v>303</v>
      </c>
    </row>
    <row r="103" spans="1:11" s="181" customFormat="1" ht="34.5" x14ac:dyDescent="0.2">
      <c r="A103" s="179"/>
      <c r="B103" s="180"/>
      <c r="C103" s="180"/>
      <c r="D103" s="180"/>
      <c r="E103" s="194" t="s">
        <v>224</v>
      </c>
      <c r="F103" s="161">
        <v>0</v>
      </c>
      <c r="G103" s="195">
        <v>2472000</v>
      </c>
      <c r="H103" s="172">
        <f t="shared" si="32"/>
        <v>2472000</v>
      </c>
      <c r="I103" s="186">
        <v>0</v>
      </c>
      <c r="J103" s="129">
        <f t="shared" si="31"/>
        <v>2472000</v>
      </c>
      <c r="K103" s="95" t="s">
        <v>304</v>
      </c>
    </row>
    <row r="104" spans="1:11" s="181" customFormat="1" ht="51.75" x14ac:dyDescent="0.2">
      <c r="A104" s="179"/>
      <c r="B104" s="184"/>
      <c r="C104" s="184"/>
      <c r="D104" s="184"/>
      <c r="E104" s="196" t="s">
        <v>225</v>
      </c>
      <c r="F104" s="161">
        <v>0</v>
      </c>
      <c r="G104" s="195">
        <v>3625300</v>
      </c>
      <c r="H104" s="172">
        <f t="shared" si="32"/>
        <v>3625300</v>
      </c>
      <c r="I104" s="186">
        <v>0</v>
      </c>
      <c r="J104" s="129">
        <f t="shared" si="31"/>
        <v>3625300</v>
      </c>
      <c r="K104" s="95" t="s">
        <v>304</v>
      </c>
    </row>
    <row r="105" spans="1:11" s="181" customFormat="1" ht="34.5" x14ac:dyDescent="0.2">
      <c r="A105" s="179"/>
      <c r="B105" s="180"/>
      <c r="C105" s="180"/>
      <c r="D105" s="180"/>
      <c r="E105" s="194" t="s">
        <v>68</v>
      </c>
      <c r="F105" s="153">
        <v>0</v>
      </c>
      <c r="G105" s="195">
        <v>3300000</v>
      </c>
      <c r="H105" s="172">
        <f t="shared" si="32"/>
        <v>3300000</v>
      </c>
      <c r="I105" s="190">
        <v>0</v>
      </c>
      <c r="J105" s="129">
        <f t="shared" si="31"/>
        <v>3300000</v>
      </c>
      <c r="K105" s="95" t="s">
        <v>307</v>
      </c>
    </row>
    <row r="106" spans="1:11" s="181" customFormat="1" ht="36" customHeight="1" x14ac:dyDescent="0.2">
      <c r="A106" s="179"/>
      <c r="B106" s="184"/>
      <c r="C106" s="184"/>
      <c r="D106" s="184"/>
      <c r="E106" s="196" t="s">
        <v>324</v>
      </c>
      <c r="F106" s="161">
        <v>0</v>
      </c>
      <c r="G106" s="197">
        <v>1442000</v>
      </c>
      <c r="H106" s="172">
        <f t="shared" si="32"/>
        <v>1442000</v>
      </c>
      <c r="I106" s="186">
        <v>0</v>
      </c>
      <c r="J106" s="129">
        <f t="shared" si="31"/>
        <v>1442000</v>
      </c>
      <c r="K106" s="95" t="s">
        <v>303</v>
      </c>
    </row>
    <row r="107" spans="1:11" s="181" customFormat="1" ht="34.5" x14ac:dyDescent="0.2">
      <c r="A107" s="179"/>
      <c r="B107" s="180"/>
      <c r="C107" s="180"/>
      <c r="D107" s="180"/>
      <c r="E107" s="194" t="s">
        <v>69</v>
      </c>
      <c r="F107" s="161">
        <v>0</v>
      </c>
      <c r="G107" s="198">
        <v>1897500</v>
      </c>
      <c r="H107" s="172">
        <f t="shared" si="32"/>
        <v>1897500</v>
      </c>
      <c r="I107" s="186">
        <v>0</v>
      </c>
      <c r="J107" s="129">
        <f t="shared" si="31"/>
        <v>1897500</v>
      </c>
      <c r="K107" s="95" t="s">
        <v>304</v>
      </c>
    </row>
    <row r="108" spans="1:11" s="181" customFormat="1" ht="34.5" x14ac:dyDescent="0.2">
      <c r="A108" s="179"/>
      <c r="B108" s="180"/>
      <c r="C108" s="180"/>
      <c r="D108" s="180"/>
      <c r="E108" s="194" t="s">
        <v>226</v>
      </c>
      <c r="F108" s="153">
        <v>0</v>
      </c>
      <c r="G108" s="195">
        <v>4977000</v>
      </c>
      <c r="H108" s="172">
        <f t="shared" si="32"/>
        <v>4977000</v>
      </c>
      <c r="I108" s="186">
        <v>0</v>
      </c>
      <c r="J108" s="129">
        <f t="shared" si="31"/>
        <v>4977000</v>
      </c>
      <c r="K108" s="95" t="s">
        <v>307</v>
      </c>
    </row>
    <row r="109" spans="1:11" s="181" customFormat="1" ht="51.75" x14ac:dyDescent="0.2">
      <c r="A109" s="179"/>
      <c r="B109" s="183"/>
      <c r="C109" s="183"/>
      <c r="D109" s="183"/>
      <c r="E109" s="199" t="s">
        <v>323</v>
      </c>
      <c r="F109" s="161">
        <v>0</v>
      </c>
      <c r="G109" s="195">
        <v>1560000</v>
      </c>
      <c r="H109" s="172">
        <f t="shared" si="32"/>
        <v>1560000</v>
      </c>
      <c r="I109" s="186">
        <v>0</v>
      </c>
      <c r="J109" s="129">
        <f t="shared" si="31"/>
        <v>1560000</v>
      </c>
      <c r="K109" s="95" t="s">
        <v>304</v>
      </c>
    </row>
    <row r="110" spans="1:11" s="181" customFormat="1" ht="34.5" x14ac:dyDescent="0.2">
      <c r="A110" s="179"/>
      <c r="B110" s="183"/>
      <c r="C110" s="183"/>
      <c r="D110" s="183"/>
      <c r="E110" s="199" t="s">
        <v>227</v>
      </c>
      <c r="F110" s="161">
        <v>0</v>
      </c>
      <c r="G110" s="198">
        <v>4244800</v>
      </c>
      <c r="H110" s="178">
        <f t="shared" si="32"/>
        <v>4244800</v>
      </c>
      <c r="I110" s="190">
        <v>0</v>
      </c>
      <c r="J110" s="162">
        <f t="shared" si="31"/>
        <v>4244800</v>
      </c>
      <c r="K110" s="95" t="s">
        <v>307</v>
      </c>
    </row>
    <row r="111" spans="1:11" s="181" customFormat="1" ht="51.75" x14ac:dyDescent="0.2">
      <c r="A111" s="179"/>
      <c r="B111" s="184"/>
      <c r="C111" s="184"/>
      <c r="D111" s="184"/>
      <c r="E111" s="196" t="s">
        <v>228</v>
      </c>
      <c r="F111" s="161">
        <v>0</v>
      </c>
      <c r="G111" s="195">
        <v>1435200</v>
      </c>
      <c r="H111" s="172">
        <f t="shared" si="32"/>
        <v>1435200</v>
      </c>
      <c r="I111" s="190">
        <v>0</v>
      </c>
      <c r="J111" s="129">
        <f t="shared" si="31"/>
        <v>1435200</v>
      </c>
      <c r="K111" s="95" t="s">
        <v>304</v>
      </c>
    </row>
    <row r="112" spans="1:11" s="181" customFormat="1" ht="34.5" x14ac:dyDescent="0.2">
      <c r="A112" s="179"/>
      <c r="B112" s="180"/>
      <c r="C112" s="180"/>
      <c r="D112" s="180"/>
      <c r="E112" s="194" t="s">
        <v>70</v>
      </c>
      <c r="F112" s="153">
        <v>0</v>
      </c>
      <c r="G112" s="195">
        <v>1656000</v>
      </c>
      <c r="H112" s="172">
        <f t="shared" si="32"/>
        <v>1656000</v>
      </c>
      <c r="I112" s="186">
        <v>0</v>
      </c>
      <c r="J112" s="129">
        <f t="shared" si="31"/>
        <v>1656000</v>
      </c>
      <c r="K112" s="95" t="s">
        <v>308</v>
      </c>
    </row>
    <row r="113" spans="1:11" s="181" customFormat="1" ht="34.5" x14ac:dyDescent="0.2">
      <c r="A113" s="179"/>
      <c r="B113" s="184"/>
      <c r="C113" s="184"/>
      <c r="D113" s="184"/>
      <c r="E113" s="196" t="s">
        <v>229</v>
      </c>
      <c r="F113" s="161">
        <v>0</v>
      </c>
      <c r="G113" s="200">
        <v>2472000</v>
      </c>
      <c r="H113" s="172">
        <f t="shared" si="32"/>
        <v>2472000</v>
      </c>
      <c r="I113" s="186">
        <v>0</v>
      </c>
      <c r="J113" s="129">
        <f t="shared" si="31"/>
        <v>2472000</v>
      </c>
      <c r="K113" s="95" t="s">
        <v>303</v>
      </c>
    </row>
    <row r="114" spans="1:11" s="181" customFormat="1" ht="34.5" x14ac:dyDescent="0.2">
      <c r="A114" s="179"/>
      <c r="B114" s="180"/>
      <c r="C114" s="180"/>
      <c r="D114" s="180"/>
      <c r="E114" s="194" t="s">
        <v>230</v>
      </c>
      <c r="F114" s="161">
        <v>0</v>
      </c>
      <c r="G114" s="195">
        <v>2098000</v>
      </c>
      <c r="H114" s="172">
        <f t="shared" si="32"/>
        <v>2098000</v>
      </c>
      <c r="I114" s="186">
        <v>0</v>
      </c>
      <c r="J114" s="129">
        <f t="shared" si="31"/>
        <v>2098000</v>
      </c>
      <c r="K114" s="95" t="s">
        <v>308</v>
      </c>
    </row>
    <row r="115" spans="1:11" s="181" customFormat="1" ht="34.5" x14ac:dyDescent="0.2">
      <c r="A115" s="179"/>
      <c r="B115" s="180"/>
      <c r="C115" s="180"/>
      <c r="D115" s="180"/>
      <c r="E115" s="194" t="s">
        <v>71</v>
      </c>
      <c r="F115" s="153">
        <v>0</v>
      </c>
      <c r="G115" s="197">
        <v>1802500</v>
      </c>
      <c r="H115" s="172">
        <f t="shared" si="32"/>
        <v>1802500</v>
      </c>
      <c r="I115" s="186">
        <v>0</v>
      </c>
      <c r="J115" s="129">
        <f t="shared" si="31"/>
        <v>1802500</v>
      </c>
      <c r="K115" s="95" t="s">
        <v>303</v>
      </c>
    </row>
    <row r="116" spans="1:11" s="181" customFormat="1" ht="34.5" x14ac:dyDescent="0.2">
      <c r="A116" s="179"/>
      <c r="B116" s="183"/>
      <c r="C116" s="183"/>
      <c r="D116" s="183"/>
      <c r="E116" s="199" t="s">
        <v>231</v>
      </c>
      <c r="F116" s="161">
        <v>0</v>
      </c>
      <c r="G116" s="198">
        <v>2382400</v>
      </c>
      <c r="H116" s="172">
        <f t="shared" si="32"/>
        <v>2382400</v>
      </c>
      <c r="I116" s="186">
        <v>0</v>
      </c>
      <c r="J116" s="129">
        <f t="shared" si="31"/>
        <v>2382400</v>
      </c>
      <c r="K116" s="95" t="s">
        <v>308</v>
      </c>
    </row>
    <row r="117" spans="1:11" s="181" customFormat="1" ht="34.5" x14ac:dyDescent="0.2">
      <c r="A117" s="179"/>
      <c r="B117" s="180"/>
      <c r="C117" s="180"/>
      <c r="D117" s="180"/>
      <c r="E117" s="201" t="s">
        <v>232</v>
      </c>
      <c r="F117" s="153">
        <v>0</v>
      </c>
      <c r="G117" s="202">
        <v>2700000</v>
      </c>
      <c r="H117" s="172">
        <f t="shared" si="32"/>
        <v>2700000</v>
      </c>
      <c r="I117" s="186">
        <v>2700000</v>
      </c>
      <c r="J117" s="129">
        <f t="shared" si="31"/>
        <v>0</v>
      </c>
      <c r="K117" s="95" t="s">
        <v>303</v>
      </c>
    </row>
    <row r="118" spans="1:11" s="181" customFormat="1" ht="34.5" x14ac:dyDescent="0.2">
      <c r="A118" s="179"/>
      <c r="B118" s="184"/>
      <c r="C118" s="184"/>
      <c r="D118" s="184"/>
      <c r="E118" s="196" t="s">
        <v>233</v>
      </c>
      <c r="F118" s="161">
        <v>0</v>
      </c>
      <c r="G118" s="200">
        <v>1114000</v>
      </c>
      <c r="H118" s="172">
        <f t="shared" si="32"/>
        <v>1114000</v>
      </c>
      <c r="I118" s="186">
        <v>0</v>
      </c>
      <c r="J118" s="129">
        <f t="shared" si="31"/>
        <v>1114000</v>
      </c>
      <c r="K118" s="95" t="s">
        <v>308</v>
      </c>
    </row>
    <row r="119" spans="1:11" s="181" customFormat="1" ht="34.5" x14ac:dyDescent="0.2">
      <c r="A119" s="182"/>
      <c r="B119" s="180"/>
      <c r="C119" s="180"/>
      <c r="D119" s="180"/>
      <c r="E119" s="194" t="s">
        <v>72</v>
      </c>
      <c r="F119" s="161">
        <v>0</v>
      </c>
      <c r="G119" s="197">
        <v>2611000</v>
      </c>
      <c r="H119" s="172">
        <f t="shared" si="32"/>
        <v>2611000</v>
      </c>
      <c r="I119" s="190">
        <v>2611000</v>
      </c>
      <c r="J119" s="129">
        <f t="shared" si="31"/>
        <v>0</v>
      </c>
      <c r="K119" s="95" t="s">
        <v>303</v>
      </c>
    </row>
    <row r="120" spans="1:11" s="181" customFormat="1" ht="34.5" x14ac:dyDescent="0.2">
      <c r="A120" s="179"/>
      <c r="B120" s="184"/>
      <c r="C120" s="184"/>
      <c r="D120" s="184"/>
      <c r="E120" s="196" t="s">
        <v>234</v>
      </c>
      <c r="F120" s="161">
        <v>0</v>
      </c>
      <c r="G120" s="197">
        <v>1106000</v>
      </c>
      <c r="H120" s="172">
        <f t="shared" si="32"/>
        <v>1106000</v>
      </c>
      <c r="I120" s="186">
        <v>0</v>
      </c>
      <c r="J120" s="129">
        <f t="shared" si="31"/>
        <v>1106000</v>
      </c>
      <c r="K120" s="95" t="s">
        <v>303</v>
      </c>
    </row>
    <row r="121" spans="1:11" s="181" customFormat="1" ht="34.5" x14ac:dyDescent="0.2">
      <c r="A121" s="179"/>
      <c r="B121" s="180"/>
      <c r="C121" s="180"/>
      <c r="D121" s="180"/>
      <c r="E121" s="194" t="s">
        <v>235</v>
      </c>
      <c r="F121" s="153">
        <v>0</v>
      </c>
      <c r="G121" s="195">
        <v>9302000</v>
      </c>
      <c r="H121" s="172">
        <f t="shared" si="32"/>
        <v>9302000</v>
      </c>
      <c r="I121" s="186">
        <v>0</v>
      </c>
      <c r="J121" s="129">
        <f t="shared" si="31"/>
        <v>9302000</v>
      </c>
      <c r="K121" s="95" t="s">
        <v>303</v>
      </c>
    </row>
    <row r="122" spans="1:11" s="181" customFormat="1" ht="34.5" x14ac:dyDescent="0.2">
      <c r="A122" s="179"/>
      <c r="B122" s="184"/>
      <c r="C122" s="184"/>
      <c r="D122" s="184"/>
      <c r="E122" s="199" t="s">
        <v>236</v>
      </c>
      <c r="F122" s="153">
        <v>0</v>
      </c>
      <c r="G122" s="195">
        <v>7474000</v>
      </c>
      <c r="H122" s="172">
        <f t="shared" si="32"/>
        <v>7474000</v>
      </c>
      <c r="I122" s="186">
        <v>7474000</v>
      </c>
      <c r="J122" s="129">
        <f t="shared" si="31"/>
        <v>0</v>
      </c>
      <c r="K122" s="95" t="s">
        <v>307</v>
      </c>
    </row>
    <row r="123" spans="1:11" s="173" customFormat="1" x14ac:dyDescent="0.2">
      <c r="A123" s="169"/>
      <c r="B123" s="120"/>
      <c r="C123" s="120"/>
      <c r="D123" s="294" t="s">
        <v>73</v>
      </c>
      <c r="E123" s="294"/>
      <c r="F123" s="130">
        <f>SUM(F124:F133)</f>
        <v>0</v>
      </c>
      <c r="G123" s="130">
        <f>SUM(G124:G133)</f>
        <v>27650000</v>
      </c>
      <c r="H123" s="121">
        <f>SUM(H124:H133)</f>
        <v>27650000</v>
      </c>
      <c r="I123" s="121">
        <f t="shared" ref="I123:J123" si="33">SUM(I124:I133)</f>
        <v>4900000</v>
      </c>
      <c r="J123" s="121">
        <f t="shared" si="33"/>
        <v>22750000</v>
      </c>
      <c r="K123" s="89"/>
    </row>
    <row r="124" spans="1:11" s="181" customFormat="1" ht="34.5" x14ac:dyDescent="0.2">
      <c r="A124" s="179"/>
      <c r="B124" s="180"/>
      <c r="C124" s="180"/>
      <c r="D124" s="180"/>
      <c r="E124" s="142" t="s">
        <v>74</v>
      </c>
      <c r="F124" s="153">
        <v>0</v>
      </c>
      <c r="G124" s="195">
        <v>3800000</v>
      </c>
      <c r="H124" s="172">
        <f t="shared" si="32"/>
        <v>3800000</v>
      </c>
      <c r="I124" s="137">
        <v>0</v>
      </c>
      <c r="J124" s="129">
        <f t="shared" ref="J124:J133" si="34">H124-I124</f>
        <v>3800000</v>
      </c>
      <c r="K124" s="96" t="s">
        <v>303</v>
      </c>
    </row>
    <row r="125" spans="1:11" s="181" customFormat="1" ht="34.5" x14ac:dyDescent="0.2">
      <c r="A125" s="179"/>
      <c r="B125" s="184"/>
      <c r="C125" s="184"/>
      <c r="D125" s="184"/>
      <c r="E125" s="185" t="s">
        <v>237</v>
      </c>
      <c r="F125" s="153">
        <v>0</v>
      </c>
      <c r="G125" s="195">
        <v>2450000</v>
      </c>
      <c r="H125" s="172">
        <f t="shared" si="32"/>
        <v>2450000</v>
      </c>
      <c r="I125" s="140">
        <v>2450000</v>
      </c>
      <c r="J125" s="129">
        <f t="shared" si="34"/>
        <v>0</v>
      </c>
      <c r="K125" s="96" t="s">
        <v>307</v>
      </c>
    </row>
    <row r="126" spans="1:11" s="181" customFormat="1" ht="34.5" x14ac:dyDescent="0.2">
      <c r="A126" s="179"/>
      <c r="B126" s="180"/>
      <c r="C126" s="180"/>
      <c r="D126" s="180"/>
      <c r="E126" s="201" t="s">
        <v>238</v>
      </c>
      <c r="F126" s="153">
        <v>0</v>
      </c>
      <c r="G126" s="198">
        <v>2350000</v>
      </c>
      <c r="H126" s="172">
        <f t="shared" si="32"/>
        <v>2350000</v>
      </c>
      <c r="I126" s="140">
        <v>0</v>
      </c>
      <c r="J126" s="129">
        <f t="shared" si="34"/>
        <v>2350000</v>
      </c>
      <c r="K126" s="97" t="s">
        <v>304</v>
      </c>
    </row>
    <row r="127" spans="1:11" s="181" customFormat="1" ht="34.5" x14ac:dyDescent="0.2">
      <c r="A127" s="179"/>
      <c r="B127" s="184"/>
      <c r="C127" s="184"/>
      <c r="D127" s="184"/>
      <c r="E127" s="196" t="s">
        <v>239</v>
      </c>
      <c r="F127" s="161">
        <v>0</v>
      </c>
      <c r="G127" s="198">
        <v>2450000</v>
      </c>
      <c r="H127" s="172">
        <f t="shared" si="32"/>
        <v>2450000</v>
      </c>
      <c r="I127" s="149">
        <v>0</v>
      </c>
      <c r="J127" s="129">
        <f t="shared" si="34"/>
        <v>2450000</v>
      </c>
      <c r="K127" s="97" t="s">
        <v>307</v>
      </c>
    </row>
    <row r="128" spans="1:11" s="181" customFormat="1" ht="34.5" x14ac:dyDescent="0.2">
      <c r="A128" s="179"/>
      <c r="B128" s="180"/>
      <c r="C128" s="180"/>
      <c r="D128" s="180"/>
      <c r="E128" s="194" t="s">
        <v>240</v>
      </c>
      <c r="F128" s="161">
        <v>0</v>
      </c>
      <c r="G128" s="198">
        <v>2450000</v>
      </c>
      <c r="H128" s="172">
        <f t="shared" si="32"/>
        <v>2450000</v>
      </c>
      <c r="I128" s="140">
        <v>0</v>
      </c>
      <c r="J128" s="129">
        <f t="shared" si="34"/>
        <v>2450000</v>
      </c>
      <c r="K128" s="97" t="s">
        <v>307</v>
      </c>
    </row>
    <row r="129" spans="1:11" s="181" customFormat="1" ht="34.5" x14ac:dyDescent="0.2">
      <c r="A129" s="179"/>
      <c r="B129" s="180"/>
      <c r="C129" s="180"/>
      <c r="D129" s="180"/>
      <c r="E129" s="194" t="s">
        <v>241</v>
      </c>
      <c r="F129" s="153">
        <v>0</v>
      </c>
      <c r="G129" s="195">
        <v>2450000</v>
      </c>
      <c r="H129" s="172">
        <f t="shared" si="32"/>
        <v>2450000</v>
      </c>
      <c r="I129" s="140">
        <v>2450000</v>
      </c>
      <c r="J129" s="129">
        <f t="shared" si="34"/>
        <v>0</v>
      </c>
      <c r="K129" s="96" t="s">
        <v>307</v>
      </c>
    </row>
    <row r="130" spans="1:11" s="181" customFormat="1" ht="34.5" x14ac:dyDescent="0.2">
      <c r="A130" s="179"/>
      <c r="B130" s="180"/>
      <c r="C130" s="180"/>
      <c r="D130" s="180"/>
      <c r="E130" s="201" t="s">
        <v>242</v>
      </c>
      <c r="F130" s="161">
        <v>0</v>
      </c>
      <c r="G130" s="198">
        <v>3800000</v>
      </c>
      <c r="H130" s="172">
        <f t="shared" si="32"/>
        <v>3800000</v>
      </c>
      <c r="I130" s="140">
        <v>0</v>
      </c>
      <c r="J130" s="129">
        <f t="shared" si="34"/>
        <v>3800000</v>
      </c>
      <c r="K130" s="97" t="s">
        <v>303</v>
      </c>
    </row>
    <row r="131" spans="1:11" s="181" customFormat="1" ht="34.5" x14ac:dyDescent="0.2">
      <c r="A131" s="179"/>
      <c r="B131" s="183"/>
      <c r="C131" s="183"/>
      <c r="D131" s="183"/>
      <c r="E131" s="203" t="s">
        <v>243</v>
      </c>
      <c r="F131" s="161">
        <v>0</v>
      </c>
      <c r="G131" s="198">
        <v>2450000</v>
      </c>
      <c r="H131" s="178">
        <f t="shared" si="32"/>
        <v>2450000</v>
      </c>
      <c r="I131" s="149">
        <v>0</v>
      </c>
      <c r="J131" s="162">
        <f t="shared" si="34"/>
        <v>2450000</v>
      </c>
      <c r="K131" s="96" t="s">
        <v>308</v>
      </c>
    </row>
    <row r="132" spans="1:11" s="181" customFormat="1" ht="34.5" x14ac:dyDescent="0.2">
      <c r="A132" s="179"/>
      <c r="B132" s="180"/>
      <c r="C132" s="180"/>
      <c r="D132" s="180"/>
      <c r="E132" s="194" t="s">
        <v>244</v>
      </c>
      <c r="F132" s="161">
        <v>0</v>
      </c>
      <c r="G132" s="198">
        <v>2450000</v>
      </c>
      <c r="H132" s="172">
        <f t="shared" ref="H132:H195" si="35">F132+G132</f>
        <v>2450000</v>
      </c>
      <c r="I132" s="140">
        <v>0</v>
      </c>
      <c r="J132" s="129">
        <f t="shared" si="34"/>
        <v>2450000</v>
      </c>
      <c r="K132" s="97" t="s">
        <v>307</v>
      </c>
    </row>
    <row r="133" spans="1:11" s="181" customFormat="1" ht="34.5" x14ac:dyDescent="0.2">
      <c r="A133" s="179"/>
      <c r="B133" s="184"/>
      <c r="C133" s="184"/>
      <c r="D133" s="184"/>
      <c r="E133" s="199" t="s">
        <v>245</v>
      </c>
      <c r="F133" s="161">
        <v>0</v>
      </c>
      <c r="G133" s="198">
        <v>3000000</v>
      </c>
      <c r="H133" s="172">
        <f t="shared" si="35"/>
        <v>3000000</v>
      </c>
      <c r="I133" s="149">
        <v>0</v>
      </c>
      <c r="J133" s="129">
        <f t="shared" si="34"/>
        <v>3000000</v>
      </c>
      <c r="K133" s="97" t="s">
        <v>306</v>
      </c>
    </row>
    <row r="134" spans="1:11" s="173" customFormat="1" x14ac:dyDescent="0.2">
      <c r="A134" s="169"/>
      <c r="B134" s="120"/>
      <c r="C134" s="120"/>
      <c r="D134" s="294" t="s">
        <v>75</v>
      </c>
      <c r="E134" s="294"/>
      <c r="F134" s="130">
        <f>SUM(F135:F141)</f>
        <v>0</v>
      </c>
      <c r="G134" s="130">
        <f>SUM(G135:G141)</f>
        <v>12120500</v>
      </c>
      <c r="H134" s="121">
        <f>SUM(H135:H141)</f>
        <v>12120500</v>
      </c>
      <c r="I134" s="121">
        <f t="shared" ref="I134:J134" si="36">SUM(I135:I141)</f>
        <v>1688000</v>
      </c>
      <c r="J134" s="121">
        <f t="shared" si="36"/>
        <v>10432500</v>
      </c>
      <c r="K134" s="89"/>
    </row>
    <row r="135" spans="1:11" s="181" customFormat="1" ht="34.5" x14ac:dyDescent="0.2">
      <c r="A135" s="179"/>
      <c r="B135" s="187"/>
      <c r="C135" s="187"/>
      <c r="D135" s="187"/>
      <c r="E135" s="204" t="s">
        <v>76</v>
      </c>
      <c r="F135" s="161">
        <v>0</v>
      </c>
      <c r="G135" s="205">
        <v>870000</v>
      </c>
      <c r="H135" s="172">
        <f t="shared" si="35"/>
        <v>870000</v>
      </c>
      <c r="I135" s="137">
        <v>0</v>
      </c>
      <c r="J135" s="129">
        <f t="shared" ref="J135:J141" si="37">H135-I135</f>
        <v>870000</v>
      </c>
      <c r="K135" s="98" t="s">
        <v>302</v>
      </c>
    </row>
    <row r="136" spans="1:11" s="181" customFormat="1" ht="34.5" x14ac:dyDescent="0.2">
      <c r="A136" s="179"/>
      <c r="B136" s="180"/>
      <c r="C136" s="180"/>
      <c r="D136" s="180"/>
      <c r="E136" s="189" t="s">
        <v>77</v>
      </c>
      <c r="F136" s="161">
        <v>0</v>
      </c>
      <c r="G136" s="161">
        <v>5000000</v>
      </c>
      <c r="H136" s="172">
        <f t="shared" si="35"/>
        <v>5000000</v>
      </c>
      <c r="I136" s="140">
        <v>0</v>
      </c>
      <c r="J136" s="129">
        <f t="shared" si="37"/>
        <v>5000000</v>
      </c>
      <c r="K136" s="99" t="s">
        <v>302</v>
      </c>
    </row>
    <row r="137" spans="1:11" s="181" customFormat="1" ht="34.5" x14ac:dyDescent="0.2">
      <c r="A137" s="179"/>
      <c r="B137" s="184"/>
      <c r="C137" s="184"/>
      <c r="D137" s="184"/>
      <c r="E137" s="191" t="s">
        <v>246</v>
      </c>
      <c r="F137" s="161">
        <v>0</v>
      </c>
      <c r="G137" s="161">
        <v>1688000</v>
      </c>
      <c r="H137" s="172">
        <f t="shared" si="35"/>
        <v>1688000</v>
      </c>
      <c r="I137" s="140">
        <v>1688000</v>
      </c>
      <c r="J137" s="129">
        <f t="shared" si="37"/>
        <v>0</v>
      </c>
      <c r="K137" s="100" t="s">
        <v>307</v>
      </c>
    </row>
    <row r="138" spans="1:11" s="181" customFormat="1" ht="34.5" x14ac:dyDescent="0.2">
      <c r="A138" s="179"/>
      <c r="B138" s="180"/>
      <c r="C138" s="180"/>
      <c r="D138" s="180"/>
      <c r="E138" s="189" t="s">
        <v>247</v>
      </c>
      <c r="F138" s="153">
        <v>0</v>
      </c>
      <c r="G138" s="153">
        <v>1236000</v>
      </c>
      <c r="H138" s="172">
        <f t="shared" si="35"/>
        <v>1236000</v>
      </c>
      <c r="I138" s="140">
        <v>0</v>
      </c>
      <c r="J138" s="129">
        <f t="shared" si="37"/>
        <v>1236000</v>
      </c>
      <c r="K138" s="95" t="s">
        <v>307</v>
      </c>
    </row>
    <row r="139" spans="1:11" s="181" customFormat="1" ht="34.5" x14ac:dyDescent="0.2">
      <c r="A139" s="179"/>
      <c r="B139" s="184"/>
      <c r="C139" s="184"/>
      <c r="D139" s="184"/>
      <c r="E139" s="196" t="s">
        <v>248</v>
      </c>
      <c r="F139" s="153">
        <v>0</v>
      </c>
      <c r="G139" s="198">
        <v>1620000</v>
      </c>
      <c r="H139" s="172">
        <f t="shared" si="35"/>
        <v>1620000</v>
      </c>
      <c r="I139" s="140">
        <v>0</v>
      </c>
      <c r="J139" s="129">
        <f t="shared" si="37"/>
        <v>1620000</v>
      </c>
      <c r="K139" s="96" t="s">
        <v>307</v>
      </c>
    </row>
    <row r="140" spans="1:11" s="181" customFormat="1" ht="34.5" x14ac:dyDescent="0.2">
      <c r="A140" s="179"/>
      <c r="B140" s="180"/>
      <c r="C140" s="180"/>
      <c r="D140" s="180"/>
      <c r="E140" s="189" t="s">
        <v>78</v>
      </c>
      <c r="F140" s="153">
        <v>0</v>
      </c>
      <c r="G140" s="161">
        <v>751500</v>
      </c>
      <c r="H140" s="172">
        <f t="shared" si="35"/>
        <v>751500</v>
      </c>
      <c r="I140" s="140">
        <v>0</v>
      </c>
      <c r="J140" s="129">
        <f t="shared" si="37"/>
        <v>751500</v>
      </c>
      <c r="K140" s="95" t="s">
        <v>306</v>
      </c>
    </row>
    <row r="141" spans="1:11" s="181" customFormat="1" ht="34.5" x14ac:dyDescent="0.2">
      <c r="A141" s="179"/>
      <c r="B141" s="183"/>
      <c r="C141" s="183"/>
      <c r="D141" s="183"/>
      <c r="E141" s="206" t="s">
        <v>79</v>
      </c>
      <c r="F141" s="161">
        <v>0</v>
      </c>
      <c r="G141" s="205">
        <v>955000</v>
      </c>
      <c r="H141" s="172">
        <f t="shared" si="35"/>
        <v>955000</v>
      </c>
      <c r="I141" s="140">
        <v>0</v>
      </c>
      <c r="J141" s="129">
        <f t="shared" si="37"/>
        <v>955000</v>
      </c>
      <c r="K141" s="101" t="s">
        <v>303</v>
      </c>
    </row>
    <row r="142" spans="1:11" s="115" customFormat="1" x14ac:dyDescent="0.2">
      <c r="A142" s="166">
        <v>7</v>
      </c>
      <c r="B142" s="167"/>
      <c r="C142" s="288" t="s">
        <v>249</v>
      </c>
      <c r="D142" s="288"/>
      <c r="E142" s="288"/>
      <c r="F142" s="118">
        <f>F143+F148</f>
        <v>0</v>
      </c>
      <c r="G142" s="118">
        <f>G143+G148</f>
        <v>209485000</v>
      </c>
      <c r="H142" s="163">
        <f>H143+H148</f>
        <v>209485000</v>
      </c>
      <c r="I142" s="163">
        <f t="shared" ref="I142:J142" si="38">I143+I148</f>
        <v>52000000</v>
      </c>
      <c r="J142" s="163">
        <f t="shared" si="38"/>
        <v>157485000</v>
      </c>
      <c r="K142" s="88"/>
    </row>
    <row r="143" spans="1:11" s="115" customFormat="1" x14ac:dyDescent="0.2">
      <c r="A143" s="168"/>
      <c r="B143" s="120"/>
      <c r="C143" s="120"/>
      <c r="D143" s="294" t="s">
        <v>80</v>
      </c>
      <c r="E143" s="298"/>
      <c r="F143" s="130">
        <f>F144+F145+F146+F147</f>
        <v>0</v>
      </c>
      <c r="G143" s="130">
        <f>G144+G145+G146+G147</f>
        <v>80000000</v>
      </c>
      <c r="H143" s="121">
        <f>H144+H145+H146+H147</f>
        <v>80000000</v>
      </c>
      <c r="I143" s="121">
        <f t="shared" ref="I143:J143" si="39">I144+I145+I146+I147</f>
        <v>0</v>
      </c>
      <c r="J143" s="121">
        <f t="shared" si="39"/>
        <v>80000000</v>
      </c>
      <c r="K143" s="89"/>
    </row>
    <row r="144" spans="1:11" s="181" customFormat="1" ht="34.5" x14ac:dyDescent="0.2">
      <c r="A144" s="179"/>
      <c r="B144" s="183"/>
      <c r="C144" s="183"/>
      <c r="D144" s="183"/>
      <c r="E144" s="206" t="s">
        <v>250</v>
      </c>
      <c r="F144" s="207">
        <v>0</v>
      </c>
      <c r="G144" s="208">
        <v>20000000</v>
      </c>
      <c r="H144" s="172">
        <f t="shared" si="35"/>
        <v>20000000</v>
      </c>
      <c r="I144" s="207">
        <v>0</v>
      </c>
      <c r="J144" s="129">
        <f t="shared" ref="J144:J147" si="40">H144-I144</f>
        <v>20000000</v>
      </c>
      <c r="K144" s="82" t="s">
        <v>304</v>
      </c>
    </row>
    <row r="145" spans="1:11" s="181" customFormat="1" ht="34.5" x14ac:dyDescent="0.2">
      <c r="A145" s="179"/>
      <c r="B145" s="184"/>
      <c r="C145" s="184"/>
      <c r="D145" s="184"/>
      <c r="E145" s="206" t="s">
        <v>81</v>
      </c>
      <c r="F145" s="209">
        <v>0</v>
      </c>
      <c r="G145" s="210">
        <v>20000000</v>
      </c>
      <c r="H145" s="172">
        <f t="shared" si="35"/>
        <v>20000000</v>
      </c>
      <c r="I145" s="209">
        <v>0</v>
      </c>
      <c r="J145" s="129">
        <f t="shared" si="40"/>
        <v>20000000</v>
      </c>
      <c r="K145" s="83" t="s">
        <v>304</v>
      </c>
    </row>
    <row r="146" spans="1:11" s="181" customFormat="1" ht="34.5" x14ac:dyDescent="0.2">
      <c r="A146" s="179"/>
      <c r="B146" s="180"/>
      <c r="C146" s="180"/>
      <c r="D146" s="180"/>
      <c r="E146" s="211" t="s">
        <v>251</v>
      </c>
      <c r="F146" s="207">
        <v>0</v>
      </c>
      <c r="G146" s="208">
        <v>20000000</v>
      </c>
      <c r="H146" s="172">
        <f t="shared" si="35"/>
        <v>20000000</v>
      </c>
      <c r="I146" s="207">
        <v>0</v>
      </c>
      <c r="J146" s="129">
        <f t="shared" si="40"/>
        <v>20000000</v>
      </c>
      <c r="K146" s="82" t="s">
        <v>304</v>
      </c>
    </row>
    <row r="147" spans="1:11" s="181" customFormat="1" ht="34.5" x14ac:dyDescent="0.2">
      <c r="A147" s="179"/>
      <c r="B147" s="183"/>
      <c r="C147" s="183"/>
      <c r="D147" s="183"/>
      <c r="E147" s="164" t="s">
        <v>252</v>
      </c>
      <c r="F147" s="207">
        <v>0</v>
      </c>
      <c r="G147" s="208">
        <v>20000000</v>
      </c>
      <c r="H147" s="172">
        <f t="shared" si="35"/>
        <v>20000000</v>
      </c>
      <c r="I147" s="207">
        <v>0</v>
      </c>
      <c r="J147" s="129">
        <f t="shared" si="40"/>
        <v>20000000</v>
      </c>
      <c r="K147" s="82" t="s">
        <v>304</v>
      </c>
    </row>
    <row r="148" spans="1:11" s="115" customFormat="1" x14ac:dyDescent="0.2">
      <c r="A148" s="168"/>
      <c r="B148" s="151"/>
      <c r="C148" s="151"/>
      <c r="D148" s="295" t="s">
        <v>82</v>
      </c>
      <c r="E148" s="299"/>
      <c r="F148" s="130">
        <f>SUM(F149:F167)</f>
        <v>0</v>
      </c>
      <c r="G148" s="130">
        <f>SUM(G149:G167)</f>
        <v>129485000</v>
      </c>
      <c r="H148" s="121">
        <f>SUM(H149:H167)</f>
        <v>129485000</v>
      </c>
      <c r="I148" s="121">
        <f t="shared" ref="I148:J148" si="41">SUM(I149:I167)</f>
        <v>52000000</v>
      </c>
      <c r="J148" s="121">
        <f t="shared" si="41"/>
        <v>77485000</v>
      </c>
      <c r="K148" s="89"/>
    </row>
    <row r="149" spans="1:11" ht="34.5" x14ac:dyDescent="0.2">
      <c r="A149" s="212"/>
      <c r="B149" s="124"/>
      <c r="C149" s="124"/>
      <c r="D149" s="124"/>
      <c r="E149" s="142" t="s">
        <v>253</v>
      </c>
      <c r="F149" s="161">
        <v>0</v>
      </c>
      <c r="G149" s="161">
        <v>10000000</v>
      </c>
      <c r="H149" s="127">
        <f t="shared" si="35"/>
        <v>10000000</v>
      </c>
      <c r="I149" s="213">
        <v>10000000</v>
      </c>
      <c r="J149" s="129">
        <f t="shared" ref="J149:J167" si="42">H149-I149</f>
        <v>0</v>
      </c>
      <c r="K149" s="90" t="s">
        <v>309</v>
      </c>
    </row>
    <row r="150" spans="1:11" ht="34.5" x14ac:dyDescent="0.2">
      <c r="A150" s="212"/>
      <c r="B150" s="105"/>
      <c r="C150" s="105"/>
      <c r="D150" s="105"/>
      <c r="E150" s="185" t="s">
        <v>254</v>
      </c>
      <c r="F150" s="153">
        <v>0</v>
      </c>
      <c r="G150" s="153">
        <v>12000000</v>
      </c>
      <c r="H150" s="127">
        <f t="shared" si="35"/>
        <v>12000000</v>
      </c>
      <c r="I150" s="213">
        <v>12000000</v>
      </c>
      <c r="J150" s="129">
        <f t="shared" si="42"/>
        <v>0</v>
      </c>
      <c r="K150" s="84" t="s">
        <v>309</v>
      </c>
    </row>
    <row r="151" spans="1:11" ht="34.5" x14ac:dyDescent="0.2">
      <c r="A151" s="212"/>
      <c r="B151" s="124"/>
      <c r="C151" s="124"/>
      <c r="D151" s="124"/>
      <c r="E151" s="142" t="s">
        <v>255</v>
      </c>
      <c r="F151" s="161">
        <v>0</v>
      </c>
      <c r="G151" s="161">
        <v>10000000</v>
      </c>
      <c r="H151" s="127">
        <f t="shared" si="35"/>
        <v>10000000</v>
      </c>
      <c r="I151" s="213">
        <v>10000000</v>
      </c>
      <c r="J151" s="129">
        <f t="shared" si="42"/>
        <v>0</v>
      </c>
      <c r="K151" s="90" t="s">
        <v>309</v>
      </c>
    </row>
    <row r="152" spans="1:11" ht="34.5" x14ac:dyDescent="0.2">
      <c r="A152" s="212"/>
      <c r="B152" s="124"/>
      <c r="C152" s="124"/>
      <c r="D152" s="124"/>
      <c r="E152" s="142" t="s">
        <v>256</v>
      </c>
      <c r="F152" s="153">
        <v>0</v>
      </c>
      <c r="G152" s="153">
        <v>5000000</v>
      </c>
      <c r="H152" s="127">
        <f t="shared" si="35"/>
        <v>5000000</v>
      </c>
      <c r="I152" s="214">
        <v>5000000</v>
      </c>
      <c r="J152" s="129">
        <f t="shared" si="42"/>
        <v>0</v>
      </c>
      <c r="K152" s="84" t="s">
        <v>309</v>
      </c>
    </row>
    <row r="153" spans="1:11" ht="34.5" x14ac:dyDescent="0.2">
      <c r="A153" s="212"/>
      <c r="B153" s="124"/>
      <c r="C153" s="124"/>
      <c r="D153" s="124"/>
      <c r="E153" s="142" t="s">
        <v>283</v>
      </c>
      <c r="F153" s="153">
        <v>0</v>
      </c>
      <c r="G153" s="153">
        <v>15000000</v>
      </c>
      <c r="H153" s="127">
        <f t="shared" si="35"/>
        <v>15000000</v>
      </c>
      <c r="I153" s="213">
        <v>15000000</v>
      </c>
      <c r="J153" s="129">
        <f t="shared" si="42"/>
        <v>0</v>
      </c>
      <c r="K153" s="84" t="s">
        <v>309</v>
      </c>
    </row>
    <row r="154" spans="1:11" ht="34.5" x14ac:dyDescent="0.2">
      <c r="A154" s="212"/>
      <c r="B154" s="105"/>
      <c r="C154" s="105"/>
      <c r="D154" s="105"/>
      <c r="E154" s="185" t="s">
        <v>257</v>
      </c>
      <c r="F154" s="161">
        <v>0</v>
      </c>
      <c r="G154" s="161">
        <v>6000000</v>
      </c>
      <c r="H154" s="144">
        <f t="shared" si="35"/>
        <v>6000000</v>
      </c>
      <c r="I154" s="149">
        <v>0</v>
      </c>
      <c r="J154" s="162">
        <f t="shared" si="42"/>
        <v>6000000</v>
      </c>
      <c r="K154" s="84" t="s">
        <v>309</v>
      </c>
    </row>
    <row r="155" spans="1:11" ht="34.5" x14ac:dyDescent="0.2">
      <c r="A155" s="212"/>
      <c r="B155" s="124"/>
      <c r="C155" s="124"/>
      <c r="D155" s="124"/>
      <c r="E155" s="142" t="s">
        <v>83</v>
      </c>
      <c r="F155" s="153">
        <v>0</v>
      </c>
      <c r="G155" s="153">
        <v>5000000</v>
      </c>
      <c r="H155" s="127">
        <f t="shared" si="35"/>
        <v>5000000</v>
      </c>
      <c r="I155" s="140">
        <v>0</v>
      </c>
      <c r="J155" s="129">
        <f t="shared" si="42"/>
        <v>5000000</v>
      </c>
      <c r="K155" s="84" t="s">
        <v>309</v>
      </c>
    </row>
    <row r="156" spans="1:11" ht="34.5" x14ac:dyDescent="0.2">
      <c r="A156" s="212"/>
      <c r="B156" s="106"/>
      <c r="C156" s="106"/>
      <c r="D156" s="106"/>
      <c r="E156" s="164" t="s">
        <v>84</v>
      </c>
      <c r="F156" s="161">
        <v>0</v>
      </c>
      <c r="G156" s="161">
        <v>4000000</v>
      </c>
      <c r="H156" s="127">
        <f t="shared" si="35"/>
        <v>4000000</v>
      </c>
      <c r="I156" s="186">
        <v>0</v>
      </c>
      <c r="J156" s="129">
        <f t="shared" si="42"/>
        <v>4000000</v>
      </c>
      <c r="K156" s="90" t="s">
        <v>309</v>
      </c>
    </row>
    <row r="157" spans="1:11" ht="34.5" x14ac:dyDescent="0.2">
      <c r="A157" s="212"/>
      <c r="B157" s="124"/>
      <c r="C157" s="124"/>
      <c r="D157" s="124"/>
      <c r="E157" s="142" t="s">
        <v>258</v>
      </c>
      <c r="F157" s="161">
        <v>0</v>
      </c>
      <c r="G157" s="161">
        <v>6000000</v>
      </c>
      <c r="H157" s="127">
        <f t="shared" si="35"/>
        <v>6000000</v>
      </c>
      <c r="I157" s="186">
        <v>0</v>
      </c>
      <c r="J157" s="129">
        <f t="shared" si="42"/>
        <v>6000000</v>
      </c>
      <c r="K157" s="90" t="s">
        <v>309</v>
      </c>
    </row>
    <row r="158" spans="1:11" ht="34.5" x14ac:dyDescent="0.2">
      <c r="A158" s="212"/>
      <c r="B158" s="105"/>
      <c r="C158" s="105"/>
      <c r="D158" s="105"/>
      <c r="E158" s="185" t="s">
        <v>259</v>
      </c>
      <c r="F158" s="153">
        <v>0</v>
      </c>
      <c r="G158" s="161">
        <v>5000000</v>
      </c>
      <c r="H158" s="127">
        <f t="shared" si="35"/>
        <v>5000000</v>
      </c>
      <c r="I158" s="186">
        <v>0</v>
      </c>
      <c r="J158" s="129">
        <f t="shared" si="42"/>
        <v>5000000</v>
      </c>
      <c r="K158" s="84" t="s">
        <v>309</v>
      </c>
    </row>
    <row r="159" spans="1:11" ht="27" x14ac:dyDescent="0.2">
      <c r="A159" s="212"/>
      <c r="B159" s="124"/>
      <c r="C159" s="124"/>
      <c r="D159" s="124"/>
      <c r="E159" s="142" t="s">
        <v>260</v>
      </c>
      <c r="F159" s="153">
        <v>0</v>
      </c>
      <c r="G159" s="153">
        <v>8500000</v>
      </c>
      <c r="H159" s="127">
        <f t="shared" si="35"/>
        <v>8500000</v>
      </c>
      <c r="I159" s="186">
        <v>0</v>
      </c>
      <c r="J159" s="129">
        <f t="shared" si="42"/>
        <v>8500000</v>
      </c>
      <c r="K159" s="84" t="s">
        <v>309</v>
      </c>
    </row>
    <row r="160" spans="1:11" ht="27" x14ac:dyDescent="0.2">
      <c r="A160" s="212"/>
      <c r="B160" s="105"/>
      <c r="C160" s="105"/>
      <c r="D160" s="105"/>
      <c r="E160" s="185" t="s">
        <v>261</v>
      </c>
      <c r="F160" s="153">
        <v>0</v>
      </c>
      <c r="G160" s="153">
        <v>2000000</v>
      </c>
      <c r="H160" s="127">
        <f t="shared" si="35"/>
        <v>2000000</v>
      </c>
      <c r="I160" s="186">
        <v>0</v>
      </c>
      <c r="J160" s="129">
        <f t="shared" si="42"/>
        <v>2000000</v>
      </c>
      <c r="K160" s="84" t="s">
        <v>309</v>
      </c>
    </row>
    <row r="161" spans="1:11" ht="27" x14ac:dyDescent="0.2">
      <c r="A161" s="212"/>
      <c r="B161" s="124"/>
      <c r="C161" s="124"/>
      <c r="D161" s="124"/>
      <c r="E161" s="142" t="s">
        <v>85</v>
      </c>
      <c r="F161" s="161">
        <v>0</v>
      </c>
      <c r="G161" s="161">
        <v>3000000</v>
      </c>
      <c r="H161" s="127">
        <f t="shared" si="35"/>
        <v>3000000</v>
      </c>
      <c r="I161" s="186">
        <v>0</v>
      </c>
      <c r="J161" s="129">
        <f t="shared" si="42"/>
        <v>3000000</v>
      </c>
      <c r="K161" s="90" t="s">
        <v>309</v>
      </c>
    </row>
    <row r="162" spans="1:11" ht="27" x14ac:dyDescent="0.2">
      <c r="A162" s="212"/>
      <c r="B162" s="124"/>
      <c r="C162" s="124"/>
      <c r="D162" s="124"/>
      <c r="E162" s="142" t="s">
        <v>86</v>
      </c>
      <c r="F162" s="161">
        <v>0</v>
      </c>
      <c r="G162" s="161">
        <v>25000000</v>
      </c>
      <c r="H162" s="127">
        <f t="shared" si="35"/>
        <v>25000000</v>
      </c>
      <c r="I162" s="190">
        <v>0</v>
      </c>
      <c r="J162" s="129">
        <f t="shared" si="42"/>
        <v>25000000</v>
      </c>
      <c r="K162" s="84" t="s">
        <v>309</v>
      </c>
    </row>
    <row r="163" spans="1:11" x14ac:dyDescent="0.2">
      <c r="A163" s="212"/>
      <c r="B163" s="105"/>
      <c r="C163" s="105"/>
      <c r="D163" s="105"/>
      <c r="E163" s="196" t="s">
        <v>262</v>
      </c>
      <c r="F163" s="153">
        <v>0</v>
      </c>
      <c r="G163" s="215">
        <v>350000</v>
      </c>
      <c r="H163" s="127">
        <f t="shared" si="35"/>
        <v>350000</v>
      </c>
      <c r="I163" s="186">
        <v>0</v>
      </c>
      <c r="J163" s="129">
        <f t="shared" si="42"/>
        <v>350000</v>
      </c>
      <c r="K163" s="96" t="s">
        <v>301</v>
      </c>
    </row>
    <row r="164" spans="1:11" x14ac:dyDescent="0.2">
      <c r="A164" s="212"/>
      <c r="B164" s="124"/>
      <c r="C164" s="124"/>
      <c r="D164" s="124"/>
      <c r="E164" s="194" t="s">
        <v>263</v>
      </c>
      <c r="F164" s="153">
        <v>0</v>
      </c>
      <c r="G164" s="215">
        <v>2010000</v>
      </c>
      <c r="H164" s="127">
        <f t="shared" si="35"/>
        <v>2010000</v>
      </c>
      <c r="I164" s="186">
        <v>0</v>
      </c>
      <c r="J164" s="129">
        <f t="shared" si="42"/>
        <v>2010000</v>
      </c>
      <c r="K164" s="96" t="s">
        <v>301</v>
      </c>
    </row>
    <row r="165" spans="1:11" ht="34.5" x14ac:dyDescent="0.2">
      <c r="A165" s="212"/>
      <c r="B165" s="105"/>
      <c r="C165" s="105"/>
      <c r="D165" s="105"/>
      <c r="E165" s="216" t="s">
        <v>264</v>
      </c>
      <c r="F165" s="153">
        <v>0</v>
      </c>
      <c r="G165" s="205">
        <v>3673000</v>
      </c>
      <c r="H165" s="127">
        <f t="shared" si="35"/>
        <v>3673000</v>
      </c>
      <c r="I165" s="186">
        <v>0</v>
      </c>
      <c r="J165" s="129">
        <f t="shared" si="42"/>
        <v>3673000</v>
      </c>
      <c r="K165" s="96" t="s">
        <v>303</v>
      </c>
    </row>
    <row r="166" spans="1:11" ht="34.5" x14ac:dyDescent="0.2">
      <c r="A166" s="212"/>
      <c r="B166" s="124"/>
      <c r="C166" s="124"/>
      <c r="D166" s="124"/>
      <c r="E166" s="217" t="s">
        <v>265</v>
      </c>
      <c r="F166" s="161">
        <v>0</v>
      </c>
      <c r="G166" s="205">
        <v>5000000</v>
      </c>
      <c r="H166" s="127">
        <f t="shared" si="35"/>
        <v>5000000</v>
      </c>
      <c r="I166" s="186">
        <v>0</v>
      </c>
      <c r="J166" s="129">
        <f t="shared" si="42"/>
        <v>5000000</v>
      </c>
      <c r="K166" s="96" t="s">
        <v>303</v>
      </c>
    </row>
    <row r="167" spans="1:11" ht="34.5" x14ac:dyDescent="0.2">
      <c r="A167" s="218"/>
      <c r="B167" s="106"/>
      <c r="C167" s="106"/>
      <c r="D167" s="106"/>
      <c r="E167" s="199" t="s">
        <v>87</v>
      </c>
      <c r="F167" s="161">
        <v>0</v>
      </c>
      <c r="G167" s="205">
        <v>1952000</v>
      </c>
      <c r="H167" s="127">
        <f t="shared" si="35"/>
        <v>1952000</v>
      </c>
      <c r="I167" s="186">
        <v>0</v>
      </c>
      <c r="J167" s="129">
        <f t="shared" si="42"/>
        <v>1952000</v>
      </c>
      <c r="K167" s="97" t="s">
        <v>301</v>
      </c>
    </row>
    <row r="168" spans="1:11" s="115" customFormat="1" x14ac:dyDescent="0.2">
      <c r="A168" s="116">
        <v>8</v>
      </c>
      <c r="B168" s="156"/>
      <c r="C168" s="288" t="s">
        <v>266</v>
      </c>
      <c r="D168" s="288"/>
      <c r="E168" s="288"/>
      <c r="F168" s="118">
        <f t="shared" ref="F168:J169" si="43">F169</f>
        <v>250000</v>
      </c>
      <c r="G168" s="118">
        <f t="shared" si="43"/>
        <v>0</v>
      </c>
      <c r="H168" s="163">
        <f t="shared" si="43"/>
        <v>250000</v>
      </c>
      <c r="I168" s="163">
        <f t="shared" si="43"/>
        <v>250000</v>
      </c>
      <c r="J168" s="163">
        <f t="shared" si="43"/>
        <v>0</v>
      </c>
      <c r="K168" s="88"/>
    </row>
    <row r="169" spans="1:11" s="115" customFormat="1" x14ac:dyDescent="0.2">
      <c r="A169" s="116"/>
      <c r="B169" s="150"/>
      <c r="C169" s="151"/>
      <c r="D169" s="296" t="s">
        <v>88</v>
      </c>
      <c r="E169" s="296"/>
      <c r="F169" s="152">
        <f t="shared" si="43"/>
        <v>250000</v>
      </c>
      <c r="G169" s="152">
        <f t="shared" si="43"/>
        <v>0</v>
      </c>
      <c r="H169" s="121">
        <f t="shared" si="43"/>
        <v>250000</v>
      </c>
      <c r="I169" s="121">
        <f t="shared" si="43"/>
        <v>250000</v>
      </c>
      <c r="J169" s="121">
        <f t="shared" si="43"/>
        <v>0</v>
      </c>
      <c r="K169" s="89"/>
    </row>
    <row r="170" spans="1:11" s="173" customFormat="1" ht="34.5" x14ac:dyDescent="0.2">
      <c r="A170" s="219"/>
      <c r="B170" s="220"/>
      <c r="C170" s="170"/>
      <c r="D170" s="171"/>
      <c r="E170" s="142" t="s">
        <v>89</v>
      </c>
      <c r="F170" s="221">
        <v>250000</v>
      </c>
      <c r="G170" s="153">
        <v>0</v>
      </c>
      <c r="H170" s="172">
        <f t="shared" si="35"/>
        <v>250000</v>
      </c>
      <c r="I170" s="128">
        <v>250000</v>
      </c>
      <c r="J170" s="129">
        <f>H170-I170</f>
        <v>0</v>
      </c>
      <c r="K170" s="84" t="s">
        <v>286</v>
      </c>
    </row>
    <row r="171" spans="1:11" s="115" customFormat="1" x14ac:dyDescent="0.2">
      <c r="A171" s="116">
        <v>9</v>
      </c>
      <c r="B171" s="156"/>
      <c r="C171" s="288" t="s">
        <v>267</v>
      </c>
      <c r="D171" s="288"/>
      <c r="E171" s="288"/>
      <c r="F171" s="118">
        <f>F172+F174+F177</f>
        <v>10840000</v>
      </c>
      <c r="G171" s="118">
        <f>G172+G174+G177</f>
        <v>2200000</v>
      </c>
      <c r="H171" s="163">
        <f>H172+H174+H177</f>
        <v>13040000</v>
      </c>
      <c r="I171" s="163">
        <f t="shared" ref="I171:J171" si="44">I172+I174+I177</f>
        <v>9700000</v>
      </c>
      <c r="J171" s="163">
        <f t="shared" si="44"/>
        <v>3340000</v>
      </c>
      <c r="K171" s="88"/>
    </row>
    <row r="172" spans="1:11" s="115" customFormat="1" x14ac:dyDescent="0.2">
      <c r="A172" s="116"/>
      <c r="B172" s="119"/>
      <c r="C172" s="120"/>
      <c r="D172" s="294" t="s">
        <v>90</v>
      </c>
      <c r="E172" s="294"/>
      <c r="F172" s="152">
        <f>F173</f>
        <v>1000000</v>
      </c>
      <c r="G172" s="152">
        <f>G173</f>
        <v>0</v>
      </c>
      <c r="H172" s="121">
        <f>H173</f>
        <v>1000000</v>
      </c>
      <c r="I172" s="121">
        <f t="shared" ref="I172:J172" si="45">I173</f>
        <v>1000000</v>
      </c>
      <c r="J172" s="121">
        <f t="shared" si="45"/>
        <v>0</v>
      </c>
      <c r="K172" s="89"/>
    </row>
    <row r="173" spans="1:11" s="173" customFormat="1" ht="27" x14ac:dyDescent="0.2">
      <c r="A173" s="222"/>
      <c r="B173" s="223"/>
      <c r="C173" s="174"/>
      <c r="D173" s="175"/>
      <c r="E173" s="142" t="s">
        <v>268</v>
      </c>
      <c r="F173" s="153">
        <v>1000000</v>
      </c>
      <c r="G173" s="153">
        <v>0</v>
      </c>
      <c r="H173" s="172">
        <f t="shared" si="35"/>
        <v>1000000</v>
      </c>
      <c r="I173" s="128">
        <v>1000000</v>
      </c>
      <c r="J173" s="129">
        <f>H173-I173</f>
        <v>0</v>
      </c>
      <c r="K173" s="84" t="s">
        <v>310</v>
      </c>
    </row>
    <row r="174" spans="1:11" s="115" customFormat="1" x14ac:dyDescent="0.2">
      <c r="A174" s="116"/>
      <c r="B174" s="150"/>
      <c r="C174" s="151"/>
      <c r="D174" s="296" t="s">
        <v>91</v>
      </c>
      <c r="E174" s="296"/>
      <c r="F174" s="130">
        <f>F175+F176</f>
        <v>6500000</v>
      </c>
      <c r="G174" s="130">
        <f>G175+G176</f>
        <v>0</v>
      </c>
      <c r="H174" s="121">
        <f>H175+H176</f>
        <v>6500000</v>
      </c>
      <c r="I174" s="121">
        <f t="shared" ref="I174:J174" si="46">I175+I176</f>
        <v>6500000</v>
      </c>
      <c r="J174" s="121">
        <f t="shared" si="46"/>
        <v>0</v>
      </c>
      <c r="K174" s="89"/>
    </row>
    <row r="175" spans="1:11" s="173" customFormat="1" ht="27" x14ac:dyDescent="0.2">
      <c r="A175" s="222"/>
      <c r="B175" s="220"/>
      <c r="C175" s="170"/>
      <c r="D175" s="171"/>
      <c r="E175" s="142" t="s">
        <v>92</v>
      </c>
      <c r="F175" s="224">
        <v>4000000</v>
      </c>
      <c r="G175" s="224">
        <v>0</v>
      </c>
      <c r="H175" s="172">
        <f t="shared" si="35"/>
        <v>4000000</v>
      </c>
      <c r="I175" s="165">
        <v>4000000</v>
      </c>
      <c r="J175" s="129">
        <f t="shared" ref="J175:J176" si="47">H175-I175</f>
        <v>0</v>
      </c>
      <c r="K175" s="90" t="s">
        <v>310</v>
      </c>
    </row>
    <row r="176" spans="1:11" s="173" customFormat="1" x14ac:dyDescent="0.2">
      <c r="A176" s="222"/>
      <c r="B176" s="222"/>
      <c r="C176" s="176"/>
      <c r="D176" s="176"/>
      <c r="E176" s="164" t="s">
        <v>93</v>
      </c>
      <c r="F176" s="153">
        <v>2500000</v>
      </c>
      <c r="G176" s="153">
        <v>0</v>
      </c>
      <c r="H176" s="172">
        <f t="shared" si="35"/>
        <v>2500000</v>
      </c>
      <c r="I176" s="128">
        <v>2500000</v>
      </c>
      <c r="J176" s="129">
        <f t="shared" si="47"/>
        <v>0</v>
      </c>
      <c r="K176" s="84" t="s">
        <v>296</v>
      </c>
    </row>
    <row r="177" spans="1:11" s="115" customFormat="1" x14ac:dyDescent="0.2">
      <c r="A177" s="116"/>
      <c r="B177" s="150"/>
      <c r="C177" s="151"/>
      <c r="D177" s="296" t="s">
        <v>94</v>
      </c>
      <c r="E177" s="296"/>
      <c r="F177" s="130">
        <f>F178+F179+F180+F181</f>
        <v>3340000</v>
      </c>
      <c r="G177" s="130">
        <f>G178+G179+G180+G181</f>
        <v>2200000</v>
      </c>
      <c r="H177" s="121">
        <f>H178+H179+H180+H181</f>
        <v>5540000</v>
      </c>
      <c r="I177" s="121">
        <f t="shared" ref="I177:J177" si="48">I178+I179+I180+I181</f>
        <v>2200000</v>
      </c>
      <c r="J177" s="121">
        <f t="shared" si="48"/>
        <v>3340000</v>
      </c>
      <c r="K177" s="89"/>
    </row>
    <row r="178" spans="1:11" s="115" customFormat="1" x14ac:dyDescent="0.2">
      <c r="A178" s="116"/>
      <c r="B178" s="134"/>
      <c r="C178" s="135"/>
      <c r="D178" s="135"/>
      <c r="E178" s="142" t="s">
        <v>95</v>
      </c>
      <c r="F178" s="225">
        <v>1740000</v>
      </c>
      <c r="G178" s="225">
        <v>0</v>
      </c>
      <c r="H178" s="127">
        <f t="shared" si="35"/>
        <v>1740000</v>
      </c>
      <c r="I178" s="137">
        <v>0</v>
      </c>
      <c r="J178" s="129">
        <f t="shared" ref="J178:J181" si="49">H178-I178</f>
        <v>1740000</v>
      </c>
      <c r="K178" s="84" t="s">
        <v>304</v>
      </c>
    </row>
    <row r="179" spans="1:11" s="115" customFormat="1" ht="34.5" x14ac:dyDescent="0.2">
      <c r="A179" s="116"/>
      <c r="B179" s="134"/>
      <c r="C179" s="135"/>
      <c r="D179" s="135"/>
      <c r="E179" s="142" t="s">
        <v>269</v>
      </c>
      <c r="F179" s="221">
        <v>1000000</v>
      </c>
      <c r="G179" s="221">
        <v>0</v>
      </c>
      <c r="H179" s="127">
        <f t="shared" si="35"/>
        <v>1000000</v>
      </c>
      <c r="I179" s="140">
        <v>0</v>
      </c>
      <c r="J179" s="129">
        <f t="shared" si="49"/>
        <v>1000000</v>
      </c>
      <c r="K179" s="84" t="s">
        <v>301</v>
      </c>
    </row>
    <row r="180" spans="1:11" s="115" customFormat="1" ht="34.5" x14ac:dyDescent="0.2">
      <c r="A180" s="116"/>
      <c r="B180" s="134"/>
      <c r="C180" s="135"/>
      <c r="D180" s="135"/>
      <c r="E180" s="142" t="s">
        <v>167</v>
      </c>
      <c r="F180" s="226">
        <v>0</v>
      </c>
      <c r="G180" s="226">
        <v>2200000</v>
      </c>
      <c r="H180" s="127">
        <f t="shared" si="35"/>
        <v>2200000</v>
      </c>
      <c r="I180" s="140">
        <v>2200000</v>
      </c>
      <c r="J180" s="129">
        <f t="shared" si="49"/>
        <v>0</v>
      </c>
      <c r="K180" s="84" t="s">
        <v>311</v>
      </c>
    </row>
    <row r="181" spans="1:11" s="115" customFormat="1" x14ac:dyDescent="0.2">
      <c r="A181" s="116"/>
      <c r="B181" s="138"/>
      <c r="C181" s="139"/>
      <c r="D181" s="139"/>
      <c r="E181" s="164" t="s">
        <v>96</v>
      </c>
      <c r="F181" s="153">
        <v>600000</v>
      </c>
      <c r="G181" s="153">
        <v>0</v>
      </c>
      <c r="H181" s="127">
        <f t="shared" si="35"/>
        <v>600000</v>
      </c>
      <c r="I181" s="140">
        <v>0</v>
      </c>
      <c r="J181" s="129">
        <f t="shared" si="49"/>
        <v>600000</v>
      </c>
      <c r="K181" s="84" t="s">
        <v>304</v>
      </c>
    </row>
    <row r="182" spans="1:11" s="115" customFormat="1" x14ac:dyDescent="0.2">
      <c r="A182" s="166">
        <v>10</v>
      </c>
      <c r="B182" s="227"/>
      <c r="C182" s="300" t="s">
        <v>270</v>
      </c>
      <c r="D182" s="300"/>
      <c r="E182" s="300"/>
      <c r="F182" s="228">
        <f>F183+F185</f>
        <v>284500</v>
      </c>
      <c r="G182" s="228">
        <f>G183+G185</f>
        <v>0</v>
      </c>
      <c r="H182" s="229">
        <f>H183+H185</f>
        <v>284500</v>
      </c>
      <c r="I182" s="229">
        <f t="shared" ref="I182:J182" si="50">I183+I185</f>
        <v>0</v>
      </c>
      <c r="J182" s="229">
        <f t="shared" si="50"/>
        <v>284500</v>
      </c>
      <c r="K182" s="88"/>
    </row>
    <row r="183" spans="1:11" s="115" customFormat="1" x14ac:dyDescent="0.2">
      <c r="A183" s="168"/>
      <c r="B183" s="120"/>
      <c r="C183" s="120"/>
      <c r="D183" s="294" t="s">
        <v>97</v>
      </c>
      <c r="E183" s="294"/>
      <c r="F183" s="152">
        <f>F184</f>
        <v>109500</v>
      </c>
      <c r="G183" s="152">
        <f>G184</f>
        <v>0</v>
      </c>
      <c r="H183" s="121">
        <f>H184</f>
        <v>109500</v>
      </c>
      <c r="I183" s="121">
        <f t="shared" ref="I183:J183" si="51">I184</f>
        <v>0</v>
      </c>
      <c r="J183" s="121">
        <f t="shared" si="51"/>
        <v>109500</v>
      </c>
      <c r="K183" s="89"/>
    </row>
    <row r="184" spans="1:11" s="115" customFormat="1" x14ac:dyDescent="0.2">
      <c r="A184" s="168"/>
      <c r="B184" s="170"/>
      <c r="C184" s="170"/>
      <c r="D184" s="171"/>
      <c r="E184" s="142" t="s">
        <v>98</v>
      </c>
      <c r="F184" s="153">
        <v>109500</v>
      </c>
      <c r="G184" s="230">
        <v>0</v>
      </c>
      <c r="H184" s="172">
        <f t="shared" si="35"/>
        <v>109500</v>
      </c>
      <c r="I184" s="128">
        <v>0</v>
      </c>
      <c r="J184" s="129">
        <f>H184-I184</f>
        <v>109500</v>
      </c>
      <c r="K184" s="84" t="s">
        <v>312</v>
      </c>
    </row>
    <row r="185" spans="1:11" s="115" customFormat="1" x14ac:dyDescent="0.2">
      <c r="A185" s="168"/>
      <c r="B185" s="155"/>
      <c r="C185" s="155"/>
      <c r="D185" s="297" t="s">
        <v>99</v>
      </c>
      <c r="E185" s="297"/>
      <c r="F185" s="231">
        <f>F186+F187</f>
        <v>175000</v>
      </c>
      <c r="G185" s="231">
        <f>G186+G187</f>
        <v>0</v>
      </c>
      <c r="H185" s="232">
        <f>H186+H187</f>
        <v>175000</v>
      </c>
      <c r="I185" s="232">
        <f t="shared" ref="I185:J185" si="52">I186+I187</f>
        <v>0</v>
      </c>
      <c r="J185" s="232">
        <f t="shared" si="52"/>
        <v>175000</v>
      </c>
      <c r="K185" s="89"/>
    </row>
    <row r="186" spans="1:11" s="173" customFormat="1" x14ac:dyDescent="0.2">
      <c r="A186" s="169"/>
      <c r="B186" s="170"/>
      <c r="C186" s="170"/>
      <c r="D186" s="171"/>
      <c r="E186" s="142" t="s">
        <v>100</v>
      </c>
      <c r="F186" s="153">
        <v>70000</v>
      </c>
      <c r="G186" s="153">
        <v>0</v>
      </c>
      <c r="H186" s="172">
        <f t="shared" si="35"/>
        <v>70000</v>
      </c>
      <c r="I186" s="128">
        <v>0</v>
      </c>
      <c r="J186" s="129">
        <f t="shared" ref="J186:J187" si="53">H186-I186</f>
        <v>70000</v>
      </c>
      <c r="K186" s="84" t="s">
        <v>312</v>
      </c>
    </row>
    <row r="187" spans="1:11" s="115" customFormat="1" x14ac:dyDescent="0.2">
      <c r="A187" s="233"/>
      <c r="B187" s="139"/>
      <c r="C187" s="139"/>
      <c r="D187" s="139"/>
      <c r="E187" s="164" t="s">
        <v>101</v>
      </c>
      <c r="F187" s="161">
        <v>105000</v>
      </c>
      <c r="G187" s="161">
        <v>0</v>
      </c>
      <c r="H187" s="127">
        <f t="shared" si="35"/>
        <v>105000</v>
      </c>
      <c r="I187" s="128">
        <v>0</v>
      </c>
      <c r="J187" s="129">
        <f t="shared" si="53"/>
        <v>105000</v>
      </c>
      <c r="K187" s="84" t="s">
        <v>312</v>
      </c>
    </row>
    <row r="188" spans="1:11" s="115" customFormat="1" x14ac:dyDescent="0.2">
      <c r="A188" s="234"/>
      <c r="B188" s="292" t="s">
        <v>166</v>
      </c>
      <c r="C188" s="292"/>
      <c r="D188" s="292"/>
      <c r="E188" s="301"/>
      <c r="F188" s="114">
        <f>F189+F193+F201+F206+F211</f>
        <v>52926860</v>
      </c>
      <c r="G188" s="114">
        <f>G189+G193+G201+G206+G211</f>
        <v>0</v>
      </c>
      <c r="H188" s="235">
        <f>H189+H193+H201+H206+H211</f>
        <v>52926860</v>
      </c>
      <c r="I188" s="235">
        <f t="shared" ref="I188:J188" si="54">I189+I193+I201+I206+I211</f>
        <v>35278960</v>
      </c>
      <c r="J188" s="235">
        <f t="shared" si="54"/>
        <v>17647900</v>
      </c>
      <c r="K188" s="87"/>
    </row>
    <row r="189" spans="1:11" s="115" customFormat="1" x14ac:dyDescent="0.2">
      <c r="A189" s="116">
        <v>11</v>
      </c>
      <c r="B189" s="156"/>
      <c r="C189" s="288" t="s">
        <v>165</v>
      </c>
      <c r="D189" s="288"/>
      <c r="E189" s="288"/>
      <c r="F189" s="118">
        <f>F190</f>
        <v>800000</v>
      </c>
      <c r="G189" s="118">
        <f>G190</f>
        <v>0</v>
      </c>
      <c r="H189" s="163">
        <f>H190</f>
        <v>800000</v>
      </c>
      <c r="I189" s="163">
        <f t="shared" ref="I189:J189" si="55">I190</f>
        <v>300000</v>
      </c>
      <c r="J189" s="163">
        <f t="shared" si="55"/>
        <v>500000</v>
      </c>
      <c r="K189" s="88"/>
    </row>
    <row r="190" spans="1:11" s="115" customFormat="1" x14ac:dyDescent="0.2">
      <c r="A190" s="116"/>
      <c r="B190" s="119"/>
      <c r="C190" s="120"/>
      <c r="D190" s="294" t="s">
        <v>164</v>
      </c>
      <c r="E190" s="298"/>
      <c r="F190" s="130">
        <f>F191+F192</f>
        <v>800000</v>
      </c>
      <c r="G190" s="130">
        <f>G191+G192</f>
        <v>0</v>
      </c>
      <c r="H190" s="121">
        <f>H191+H192</f>
        <v>800000</v>
      </c>
      <c r="I190" s="121">
        <f t="shared" ref="I190:J190" si="56">I191+I192</f>
        <v>300000</v>
      </c>
      <c r="J190" s="121">
        <f t="shared" si="56"/>
        <v>500000</v>
      </c>
      <c r="K190" s="89"/>
    </row>
    <row r="191" spans="1:11" s="173" customFormat="1" ht="27" x14ac:dyDescent="0.2">
      <c r="A191" s="222"/>
      <c r="B191" s="222"/>
      <c r="C191" s="176"/>
      <c r="D191" s="177"/>
      <c r="E191" s="185" t="s">
        <v>163</v>
      </c>
      <c r="F191" s="153">
        <v>300000</v>
      </c>
      <c r="G191" s="153">
        <v>0</v>
      </c>
      <c r="H191" s="172">
        <f t="shared" si="35"/>
        <v>300000</v>
      </c>
      <c r="I191" s="137">
        <v>300000</v>
      </c>
      <c r="J191" s="129">
        <f t="shared" ref="J191:J192" si="57">H191-I191</f>
        <v>0</v>
      </c>
      <c r="K191" s="92" t="s">
        <v>313</v>
      </c>
    </row>
    <row r="192" spans="1:11" s="173" customFormat="1" ht="34.5" x14ac:dyDescent="0.2">
      <c r="A192" s="219"/>
      <c r="B192" s="220"/>
      <c r="C192" s="170"/>
      <c r="D192" s="170"/>
      <c r="E192" s="142" t="s">
        <v>162</v>
      </c>
      <c r="F192" s="153">
        <v>500000</v>
      </c>
      <c r="G192" s="153">
        <v>0</v>
      </c>
      <c r="H192" s="172">
        <f t="shared" si="35"/>
        <v>500000</v>
      </c>
      <c r="I192" s="137">
        <v>0</v>
      </c>
      <c r="J192" s="129">
        <f t="shared" si="57"/>
        <v>500000</v>
      </c>
      <c r="K192" s="92" t="s">
        <v>286</v>
      </c>
    </row>
    <row r="193" spans="1:11" s="115" customFormat="1" x14ac:dyDescent="0.2">
      <c r="A193" s="116">
        <v>12</v>
      </c>
      <c r="B193" s="156"/>
      <c r="C193" s="288" t="s">
        <v>161</v>
      </c>
      <c r="D193" s="288"/>
      <c r="E193" s="288"/>
      <c r="F193" s="118">
        <f>F194+F196+F199</f>
        <v>38792800</v>
      </c>
      <c r="G193" s="118">
        <f>G194+G196+G199</f>
        <v>0</v>
      </c>
      <c r="H193" s="163">
        <f>H194+H196+H199</f>
        <v>38792800</v>
      </c>
      <c r="I193" s="163">
        <f t="shared" ref="I193:J193" si="58">I194+I196+I199</f>
        <v>24304900</v>
      </c>
      <c r="J193" s="163">
        <f t="shared" si="58"/>
        <v>14487900</v>
      </c>
      <c r="K193" s="88"/>
    </row>
    <row r="194" spans="1:11" s="115" customFormat="1" x14ac:dyDescent="0.2">
      <c r="A194" s="116"/>
      <c r="B194" s="150"/>
      <c r="C194" s="151"/>
      <c r="D194" s="294" t="s">
        <v>160</v>
      </c>
      <c r="E194" s="294"/>
      <c r="F194" s="130">
        <f>F195</f>
        <v>304900</v>
      </c>
      <c r="G194" s="130">
        <f>G195</f>
        <v>0</v>
      </c>
      <c r="H194" s="121">
        <f>H195</f>
        <v>304900</v>
      </c>
      <c r="I194" s="121">
        <f t="shared" ref="I194:J194" si="59">I195</f>
        <v>304900</v>
      </c>
      <c r="J194" s="121">
        <f t="shared" si="59"/>
        <v>0</v>
      </c>
      <c r="K194" s="89"/>
    </row>
    <row r="195" spans="1:11" s="173" customFormat="1" x14ac:dyDescent="0.2">
      <c r="A195" s="222"/>
      <c r="B195" s="223"/>
      <c r="C195" s="174"/>
      <c r="D195" s="171"/>
      <c r="E195" s="236" t="s">
        <v>159</v>
      </c>
      <c r="F195" s="153">
        <v>304900</v>
      </c>
      <c r="G195" s="153">
        <v>0</v>
      </c>
      <c r="H195" s="172">
        <f t="shared" si="35"/>
        <v>304900</v>
      </c>
      <c r="I195" s="237">
        <v>304900</v>
      </c>
      <c r="J195" s="129">
        <f>H195-I195</f>
        <v>0</v>
      </c>
      <c r="K195" s="92" t="s">
        <v>314</v>
      </c>
    </row>
    <row r="196" spans="1:11" s="115" customFormat="1" x14ac:dyDescent="0.2">
      <c r="A196" s="116"/>
      <c r="B196" s="119"/>
      <c r="C196" s="120"/>
      <c r="D196" s="294" t="s">
        <v>158</v>
      </c>
      <c r="E196" s="294"/>
      <c r="F196" s="130">
        <f>F197+F198</f>
        <v>7000000</v>
      </c>
      <c r="G196" s="130">
        <f>G197+G198</f>
        <v>0</v>
      </c>
      <c r="H196" s="121">
        <f>H197+H198</f>
        <v>7000000</v>
      </c>
      <c r="I196" s="121">
        <f t="shared" ref="I196:J196" si="60">I197+I198</f>
        <v>4000000</v>
      </c>
      <c r="J196" s="121">
        <f t="shared" si="60"/>
        <v>3000000</v>
      </c>
      <c r="K196" s="89"/>
    </row>
    <row r="197" spans="1:11" s="173" customFormat="1" x14ac:dyDescent="0.2">
      <c r="A197" s="222"/>
      <c r="B197" s="220"/>
      <c r="C197" s="170"/>
      <c r="D197" s="171"/>
      <c r="E197" s="142" t="s">
        <v>157</v>
      </c>
      <c r="F197" s="221">
        <v>1000000</v>
      </c>
      <c r="G197" s="153">
        <v>0</v>
      </c>
      <c r="H197" s="172">
        <f t="shared" ref="H197:I263" si="61">F197+G197</f>
        <v>1000000</v>
      </c>
      <c r="I197" s="137">
        <v>1000000</v>
      </c>
      <c r="J197" s="129">
        <f t="shared" ref="J197:J198" si="62">H197-I197</f>
        <v>0</v>
      </c>
      <c r="K197" s="92" t="s">
        <v>297</v>
      </c>
    </row>
    <row r="198" spans="1:11" s="115" customFormat="1" ht="34.5" x14ac:dyDescent="0.2">
      <c r="A198" s="116"/>
      <c r="B198" s="116"/>
      <c r="C198" s="146"/>
      <c r="D198" s="146"/>
      <c r="E198" s="185" t="s">
        <v>156</v>
      </c>
      <c r="F198" s="153">
        <v>6000000</v>
      </c>
      <c r="G198" s="153">
        <v>0</v>
      </c>
      <c r="H198" s="127">
        <f t="shared" si="61"/>
        <v>6000000</v>
      </c>
      <c r="I198" s="137">
        <v>3000000</v>
      </c>
      <c r="J198" s="129">
        <f t="shared" si="62"/>
        <v>3000000</v>
      </c>
      <c r="K198" s="92" t="s">
        <v>297</v>
      </c>
    </row>
    <row r="199" spans="1:11" s="115" customFormat="1" x14ac:dyDescent="0.2">
      <c r="A199" s="116"/>
      <c r="B199" s="119"/>
      <c r="C199" s="120"/>
      <c r="D199" s="294" t="s">
        <v>155</v>
      </c>
      <c r="E199" s="298"/>
      <c r="F199" s="130">
        <f>F200</f>
        <v>31487900</v>
      </c>
      <c r="G199" s="130">
        <f>G200</f>
        <v>0</v>
      </c>
      <c r="H199" s="121">
        <f>H200</f>
        <v>31487900</v>
      </c>
      <c r="I199" s="121">
        <f t="shared" ref="I199:J199" si="63">I200</f>
        <v>20000000</v>
      </c>
      <c r="J199" s="121">
        <f t="shared" si="63"/>
        <v>11487900</v>
      </c>
      <c r="K199" s="89"/>
    </row>
    <row r="200" spans="1:11" s="115" customFormat="1" ht="34.5" x14ac:dyDescent="0.2">
      <c r="A200" s="138"/>
      <c r="B200" s="219"/>
      <c r="C200" s="238"/>
      <c r="D200" s="239"/>
      <c r="E200" s="164" t="s">
        <v>154</v>
      </c>
      <c r="F200" s="161">
        <v>31487900</v>
      </c>
      <c r="G200" s="161">
        <v>0</v>
      </c>
      <c r="H200" s="172">
        <f t="shared" si="61"/>
        <v>31487900</v>
      </c>
      <c r="I200" s="137">
        <v>20000000</v>
      </c>
      <c r="J200" s="129">
        <f>H200-I200</f>
        <v>11487900</v>
      </c>
      <c r="K200" s="102" t="s">
        <v>314</v>
      </c>
    </row>
    <row r="201" spans="1:11" s="115" customFormat="1" x14ac:dyDescent="0.2">
      <c r="A201" s="116">
        <v>13</v>
      </c>
      <c r="B201" s="156"/>
      <c r="C201" s="288" t="s">
        <v>153</v>
      </c>
      <c r="D201" s="288"/>
      <c r="E201" s="288"/>
      <c r="F201" s="118">
        <f>F202</f>
        <v>4734060</v>
      </c>
      <c r="G201" s="118">
        <f>G202</f>
        <v>0</v>
      </c>
      <c r="H201" s="163">
        <f>H202</f>
        <v>4734060</v>
      </c>
      <c r="I201" s="163">
        <f t="shared" ref="I201:J201" si="64">I202</f>
        <v>3774060</v>
      </c>
      <c r="J201" s="163">
        <f t="shared" si="64"/>
        <v>960000</v>
      </c>
      <c r="K201" s="88"/>
    </row>
    <row r="202" spans="1:11" s="115" customFormat="1" x14ac:dyDescent="0.2">
      <c r="A202" s="116"/>
      <c r="B202" s="119"/>
      <c r="C202" s="120"/>
      <c r="D202" s="294" t="s">
        <v>152</v>
      </c>
      <c r="E202" s="298"/>
      <c r="F202" s="130">
        <f>F203+F204+F205</f>
        <v>4734060</v>
      </c>
      <c r="G202" s="130">
        <f>G203+G204+G205</f>
        <v>0</v>
      </c>
      <c r="H202" s="121">
        <f>H203+H204+H205</f>
        <v>4734060</v>
      </c>
      <c r="I202" s="121">
        <f t="shared" ref="I202:J202" si="65">I203+I204+I205</f>
        <v>3774060</v>
      </c>
      <c r="J202" s="121">
        <f t="shared" si="65"/>
        <v>960000</v>
      </c>
      <c r="K202" s="89"/>
    </row>
    <row r="203" spans="1:11" s="115" customFormat="1" x14ac:dyDescent="0.2">
      <c r="A203" s="116"/>
      <c r="B203" s="116"/>
      <c r="C203" s="146"/>
      <c r="D203" s="146"/>
      <c r="E203" s="185" t="s">
        <v>151</v>
      </c>
      <c r="F203" s="153">
        <v>960000</v>
      </c>
      <c r="G203" s="153">
        <v>0</v>
      </c>
      <c r="H203" s="127">
        <f t="shared" si="61"/>
        <v>960000</v>
      </c>
      <c r="I203" s="137">
        <v>0</v>
      </c>
      <c r="J203" s="129">
        <f t="shared" ref="J203:J205" si="66">H203-I203</f>
        <v>960000</v>
      </c>
      <c r="K203" s="92" t="s">
        <v>315</v>
      </c>
    </row>
    <row r="204" spans="1:11" s="115" customFormat="1" ht="34.5" x14ac:dyDescent="0.2">
      <c r="A204" s="116"/>
      <c r="B204" s="134"/>
      <c r="C204" s="135"/>
      <c r="D204" s="135"/>
      <c r="E204" s="142" t="s">
        <v>271</v>
      </c>
      <c r="F204" s="153">
        <v>2572060</v>
      </c>
      <c r="G204" s="153">
        <v>0</v>
      </c>
      <c r="H204" s="127">
        <f t="shared" si="61"/>
        <v>2572060</v>
      </c>
      <c r="I204" s="145">
        <v>2572060</v>
      </c>
      <c r="J204" s="129">
        <f t="shared" si="66"/>
        <v>0</v>
      </c>
      <c r="K204" s="102" t="s">
        <v>314</v>
      </c>
    </row>
    <row r="205" spans="1:11" s="115" customFormat="1" x14ac:dyDescent="0.2">
      <c r="A205" s="138"/>
      <c r="B205" s="138"/>
      <c r="C205" s="139"/>
      <c r="D205" s="139"/>
      <c r="E205" s="164" t="s">
        <v>150</v>
      </c>
      <c r="F205" s="161">
        <v>1202000</v>
      </c>
      <c r="G205" s="153">
        <v>0</v>
      </c>
      <c r="H205" s="127">
        <f t="shared" si="61"/>
        <v>1202000</v>
      </c>
      <c r="I205" s="137">
        <v>1202000</v>
      </c>
      <c r="J205" s="129">
        <f t="shared" si="66"/>
        <v>0</v>
      </c>
      <c r="K205" s="102" t="s">
        <v>314</v>
      </c>
    </row>
    <row r="206" spans="1:11" s="115" customFormat="1" x14ac:dyDescent="0.2">
      <c r="A206" s="116">
        <v>14</v>
      </c>
      <c r="B206" s="117"/>
      <c r="C206" s="288" t="s">
        <v>149</v>
      </c>
      <c r="D206" s="288"/>
      <c r="E206" s="288"/>
      <c r="F206" s="240">
        <f>F207</f>
        <v>4600000</v>
      </c>
      <c r="G206" s="240">
        <f>G207</f>
        <v>0</v>
      </c>
      <c r="H206" s="163">
        <f>H207</f>
        <v>4600000</v>
      </c>
      <c r="I206" s="163">
        <f t="shared" ref="I206:J206" si="67">I207</f>
        <v>2900000</v>
      </c>
      <c r="J206" s="163">
        <f t="shared" si="67"/>
        <v>1700000</v>
      </c>
      <c r="K206" s="88"/>
    </row>
    <row r="207" spans="1:11" s="115" customFormat="1" x14ac:dyDescent="0.2">
      <c r="A207" s="116"/>
      <c r="B207" s="119"/>
      <c r="C207" s="120"/>
      <c r="D207" s="294" t="s">
        <v>148</v>
      </c>
      <c r="E207" s="294"/>
      <c r="F207" s="152">
        <f>F208+F209+F210</f>
        <v>4600000</v>
      </c>
      <c r="G207" s="152">
        <f>G208+G209+G210</f>
        <v>0</v>
      </c>
      <c r="H207" s="121">
        <f>H208+H209+H210</f>
        <v>4600000</v>
      </c>
      <c r="I207" s="121">
        <f t="shared" ref="I207:J207" si="68">I208+I209+I210</f>
        <v>2900000</v>
      </c>
      <c r="J207" s="121">
        <f t="shared" si="68"/>
        <v>1700000</v>
      </c>
      <c r="K207" s="89"/>
    </row>
    <row r="208" spans="1:11" s="115" customFormat="1" ht="34.5" x14ac:dyDescent="0.2">
      <c r="A208" s="116"/>
      <c r="B208" s="116"/>
      <c r="C208" s="146"/>
      <c r="D208" s="146"/>
      <c r="E208" s="188" t="s">
        <v>147</v>
      </c>
      <c r="F208" s="221">
        <v>900000</v>
      </c>
      <c r="G208" s="153">
        <v>0</v>
      </c>
      <c r="H208" s="127">
        <f t="shared" si="61"/>
        <v>900000</v>
      </c>
      <c r="I208" s="137">
        <v>900000</v>
      </c>
      <c r="J208" s="129">
        <f t="shared" ref="J208:J210" si="69">H208-I208</f>
        <v>0</v>
      </c>
      <c r="K208" s="92" t="s">
        <v>295</v>
      </c>
    </row>
    <row r="209" spans="1:11" s="115" customFormat="1" ht="27" x14ac:dyDescent="0.2">
      <c r="A209" s="116"/>
      <c r="B209" s="134"/>
      <c r="C209" s="135"/>
      <c r="D209" s="135"/>
      <c r="E209" s="142" t="s">
        <v>146</v>
      </c>
      <c r="F209" s="161">
        <v>1000000</v>
      </c>
      <c r="G209" s="161">
        <v>0</v>
      </c>
      <c r="H209" s="127">
        <f t="shared" si="61"/>
        <v>1000000</v>
      </c>
      <c r="I209" s="137">
        <v>1000000</v>
      </c>
      <c r="J209" s="129">
        <f t="shared" si="69"/>
        <v>0</v>
      </c>
      <c r="K209" s="102" t="s">
        <v>295</v>
      </c>
    </row>
    <row r="210" spans="1:11" s="115" customFormat="1" ht="34.5" x14ac:dyDescent="0.2">
      <c r="A210" s="138"/>
      <c r="B210" s="138"/>
      <c r="C210" s="139"/>
      <c r="D210" s="139"/>
      <c r="E210" s="164" t="s">
        <v>145</v>
      </c>
      <c r="F210" s="153">
        <v>2700000</v>
      </c>
      <c r="G210" s="153">
        <v>0</v>
      </c>
      <c r="H210" s="127">
        <f t="shared" si="61"/>
        <v>2700000</v>
      </c>
      <c r="I210" s="137">
        <v>1000000</v>
      </c>
      <c r="J210" s="129">
        <f t="shared" si="69"/>
        <v>1700000</v>
      </c>
      <c r="K210" s="92" t="s">
        <v>316</v>
      </c>
    </row>
    <row r="211" spans="1:11" s="115" customFormat="1" x14ac:dyDescent="0.2">
      <c r="A211" s="116">
        <v>15</v>
      </c>
      <c r="B211" s="156"/>
      <c r="C211" s="288" t="s">
        <v>144</v>
      </c>
      <c r="D211" s="288"/>
      <c r="E211" s="288"/>
      <c r="F211" s="118">
        <f>F212+F214</f>
        <v>4000000</v>
      </c>
      <c r="G211" s="118">
        <f>G212+G214</f>
        <v>0</v>
      </c>
      <c r="H211" s="163">
        <f>H212+H214</f>
        <v>4000000</v>
      </c>
      <c r="I211" s="163">
        <f t="shared" ref="I211:J211" si="70">I212+I214</f>
        <v>4000000</v>
      </c>
      <c r="J211" s="163">
        <f t="shared" si="70"/>
        <v>0</v>
      </c>
      <c r="K211" s="88"/>
    </row>
    <row r="212" spans="1:11" s="115" customFormat="1" x14ac:dyDescent="0.2">
      <c r="A212" s="116"/>
      <c r="B212" s="150"/>
      <c r="C212" s="151"/>
      <c r="D212" s="294" t="s">
        <v>143</v>
      </c>
      <c r="E212" s="294"/>
      <c r="F212" s="152">
        <f>F213</f>
        <v>1000000</v>
      </c>
      <c r="G212" s="152">
        <f>G213</f>
        <v>0</v>
      </c>
      <c r="H212" s="121">
        <f>H213</f>
        <v>1000000</v>
      </c>
      <c r="I212" s="121">
        <f t="shared" ref="I212:J212" si="71">I213</f>
        <v>1000000</v>
      </c>
      <c r="J212" s="121">
        <f t="shared" si="71"/>
        <v>0</v>
      </c>
      <c r="K212" s="89"/>
    </row>
    <row r="213" spans="1:11" s="115" customFormat="1" x14ac:dyDescent="0.2">
      <c r="A213" s="116"/>
      <c r="B213" s="220"/>
      <c r="C213" s="170"/>
      <c r="D213" s="171"/>
      <c r="E213" s="142" t="s">
        <v>142</v>
      </c>
      <c r="F213" s="153">
        <v>1000000</v>
      </c>
      <c r="G213" s="153">
        <v>0</v>
      </c>
      <c r="H213" s="172">
        <f t="shared" si="61"/>
        <v>1000000</v>
      </c>
      <c r="I213" s="237">
        <v>1000000</v>
      </c>
      <c r="J213" s="129">
        <f>H213-I213</f>
        <v>0</v>
      </c>
      <c r="K213" s="92" t="s">
        <v>317</v>
      </c>
    </row>
    <row r="214" spans="1:11" s="115" customFormat="1" x14ac:dyDescent="0.2">
      <c r="A214" s="116"/>
      <c r="B214" s="150"/>
      <c r="C214" s="151"/>
      <c r="D214" s="296" t="s">
        <v>141</v>
      </c>
      <c r="E214" s="302"/>
      <c r="F214" s="152">
        <f>F215</f>
        <v>3000000</v>
      </c>
      <c r="G214" s="152">
        <f>G215</f>
        <v>0</v>
      </c>
      <c r="H214" s="121">
        <f>H215</f>
        <v>3000000</v>
      </c>
      <c r="I214" s="121">
        <f>I215</f>
        <v>3000000</v>
      </c>
      <c r="J214" s="121">
        <f>J215</f>
        <v>0</v>
      </c>
      <c r="K214" s="89"/>
    </row>
    <row r="215" spans="1:11" s="173" customFormat="1" ht="34.5" x14ac:dyDescent="0.2">
      <c r="A215" s="219"/>
      <c r="B215" s="220"/>
      <c r="C215" s="170"/>
      <c r="D215" s="171"/>
      <c r="E215" s="142" t="s">
        <v>140</v>
      </c>
      <c r="F215" s="237">
        <v>3000000</v>
      </c>
      <c r="G215" s="237">
        <v>0</v>
      </c>
      <c r="H215" s="172">
        <f t="shared" si="61"/>
        <v>3000000</v>
      </c>
      <c r="I215" s="237">
        <v>3000000</v>
      </c>
      <c r="J215" s="129">
        <f>H215-I215</f>
        <v>0</v>
      </c>
      <c r="K215" s="92" t="s">
        <v>317</v>
      </c>
    </row>
    <row r="216" spans="1:11" s="115" customFormat="1" x14ac:dyDescent="0.2">
      <c r="A216" s="241"/>
      <c r="B216" s="292" t="s">
        <v>139</v>
      </c>
      <c r="C216" s="292"/>
      <c r="D216" s="292"/>
      <c r="E216" s="301"/>
      <c r="F216" s="114">
        <f>F217+F224+F229+F250+F257</f>
        <v>53875000</v>
      </c>
      <c r="G216" s="114">
        <f>G217+G224+G229+G250+G257</f>
        <v>28770000</v>
      </c>
      <c r="H216" s="235">
        <f>H217+H224+H229+H250+H257</f>
        <v>82645000</v>
      </c>
      <c r="I216" s="235">
        <f>I217+I224+I229+I250+I257</f>
        <v>30470000</v>
      </c>
      <c r="J216" s="235">
        <f>J217+J224+J229+J250+J257</f>
        <v>37675000</v>
      </c>
      <c r="K216" s="87"/>
    </row>
    <row r="217" spans="1:11" s="115" customFormat="1" x14ac:dyDescent="0.2">
      <c r="A217" s="116">
        <v>16</v>
      </c>
      <c r="B217" s="156"/>
      <c r="C217" s="288" t="s">
        <v>272</v>
      </c>
      <c r="D217" s="288"/>
      <c r="E217" s="288"/>
      <c r="F217" s="118">
        <f>F218+F221</f>
        <v>0</v>
      </c>
      <c r="G217" s="118">
        <f>G218+G221</f>
        <v>26270000</v>
      </c>
      <c r="H217" s="163">
        <f>H218+H221</f>
        <v>26270000</v>
      </c>
      <c r="I217" s="163">
        <f t="shared" ref="I217:J217" si="72">I218+I221</f>
        <v>14970000</v>
      </c>
      <c r="J217" s="163">
        <f t="shared" si="72"/>
        <v>11300000</v>
      </c>
      <c r="K217" s="88"/>
    </row>
    <row r="218" spans="1:11" s="115" customFormat="1" x14ac:dyDescent="0.2">
      <c r="A218" s="116"/>
      <c r="B218" s="150"/>
      <c r="C218" s="151"/>
      <c r="D218" s="296" t="s">
        <v>138</v>
      </c>
      <c r="E218" s="296"/>
      <c r="F218" s="152">
        <f>F219+F220</f>
        <v>0</v>
      </c>
      <c r="G218" s="152">
        <f>G219+G220</f>
        <v>20970000</v>
      </c>
      <c r="H218" s="121">
        <f>H219+H220</f>
        <v>20970000</v>
      </c>
      <c r="I218" s="121">
        <f t="shared" ref="I218:J218" si="73">I219+I220</f>
        <v>14970000</v>
      </c>
      <c r="J218" s="121">
        <f t="shared" si="73"/>
        <v>6000000</v>
      </c>
      <c r="K218" s="89"/>
    </row>
    <row r="219" spans="1:11" s="173" customFormat="1" ht="27" x14ac:dyDescent="0.2">
      <c r="A219" s="222"/>
      <c r="B219" s="220"/>
      <c r="C219" s="170"/>
      <c r="D219" s="171"/>
      <c r="E219" s="242" t="s">
        <v>137</v>
      </c>
      <c r="F219" s="243"/>
      <c r="G219" s="244">
        <v>12970000</v>
      </c>
      <c r="H219" s="172">
        <f t="shared" si="61"/>
        <v>12970000</v>
      </c>
      <c r="I219" s="137">
        <v>12970000</v>
      </c>
      <c r="J219" s="129">
        <f t="shared" ref="J219:J220" si="74">H219-I219</f>
        <v>0</v>
      </c>
      <c r="K219" s="93" t="s">
        <v>311</v>
      </c>
    </row>
    <row r="220" spans="1:11" s="173" customFormat="1" ht="27" x14ac:dyDescent="0.2">
      <c r="A220" s="219"/>
      <c r="B220" s="220"/>
      <c r="C220" s="170"/>
      <c r="D220" s="171"/>
      <c r="E220" s="142" t="s">
        <v>136</v>
      </c>
      <c r="F220" s="153">
        <v>0</v>
      </c>
      <c r="G220" s="153">
        <v>8000000</v>
      </c>
      <c r="H220" s="172">
        <f t="shared" si="61"/>
        <v>8000000</v>
      </c>
      <c r="I220" s="145">
        <v>2000000</v>
      </c>
      <c r="J220" s="129">
        <f t="shared" si="74"/>
        <v>6000000</v>
      </c>
      <c r="K220" s="92" t="s">
        <v>318</v>
      </c>
    </row>
    <row r="221" spans="1:11" s="115" customFormat="1" x14ac:dyDescent="0.2">
      <c r="A221" s="116"/>
      <c r="B221" s="154"/>
      <c r="C221" s="155"/>
      <c r="D221" s="297" t="s">
        <v>135</v>
      </c>
      <c r="E221" s="303"/>
      <c r="F221" s="245">
        <f>F222+F223</f>
        <v>0</v>
      </c>
      <c r="G221" s="245">
        <f>G222+G223</f>
        <v>5300000</v>
      </c>
      <c r="H221" s="232">
        <f>H222+H223</f>
        <v>5300000</v>
      </c>
      <c r="I221" s="232">
        <f t="shared" ref="I221:J221" si="75">I222+I223</f>
        <v>0</v>
      </c>
      <c r="J221" s="232">
        <f t="shared" si="75"/>
        <v>5300000</v>
      </c>
      <c r="K221" s="89"/>
    </row>
    <row r="222" spans="1:11" s="115" customFormat="1" x14ac:dyDescent="0.2">
      <c r="A222" s="116"/>
      <c r="B222" s="116"/>
      <c r="C222" s="146"/>
      <c r="D222" s="246"/>
      <c r="E222" s="185" t="s">
        <v>134</v>
      </c>
      <c r="F222" s="247">
        <v>0</v>
      </c>
      <c r="G222" s="247">
        <v>2500000</v>
      </c>
      <c r="H222" s="127">
        <f t="shared" si="61"/>
        <v>2500000</v>
      </c>
      <c r="I222" s="248">
        <v>0</v>
      </c>
      <c r="J222" s="129">
        <f t="shared" ref="J222:J223" si="76">H222-I222</f>
        <v>2500000</v>
      </c>
      <c r="K222" s="102" t="s">
        <v>304</v>
      </c>
    </row>
    <row r="223" spans="1:11" s="115" customFormat="1" ht="27" x14ac:dyDescent="0.2">
      <c r="A223" s="138"/>
      <c r="B223" s="134"/>
      <c r="C223" s="135"/>
      <c r="D223" s="249"/>
      <c r="E223" s="142" t="s">
        <v>133</v>
      </c>
      <c r="F223" s="153">
        <v>0</v>
      </c>
      <c r="G223" s="153">
        <v>2800000</v>
      </c>
      <c r="H223" s="127">
        <f t="shared" si="61"/>
        <v>2800000</v>
      </c>
      <c r="I223" s="248">
        <v>0</v>
      </c>
      <c r="J223" s="129">
        <f t="shared" si="76"/>
        <v>2800000</v>
      </c>
      <c r="K223" s="102" t="s">
        <v>318</v>
      </c>
    </row>
    <row r="224" spans="1:11" s="115" customFormat="1" x14ac:dyDescent="0.2">
      <c r="A224" s="116">
        <v>17</v>
      </c>
      <c r="B224" s="156"/>
      <c r="C224" s="288" t="s">
        <v>132</v>
      </c>
      <c r="D224" s="288"/>
      <c r="E224" s="288"/>
      <c r="F224" s="118">
        <f>F225+F227</f>
        <v>2000000</v>
      </c>
      <c r="G224" s="118">
        <f>G225+G227</f>
        <v>0</v>
      </c>
      <c r="H224" s="163">
        <f>H225+H227</f>
        <v>2000000</v>
      </c>
      <c r="I224" s="163">
        <f t="shared" ref="I224:J224" si="77">I225+I227</f>
        <v>0</v>
      </c>
      <c r="J224" s="163">
        <f t="shared" si="77"/>
        <v>2000000</v>
      </c>
      <c r="K224" s="88"/>
    </row>
    <row r="225" spans="1:11" s="115" customFormat="1" x14ac:dyDescent="0.2">
      <c r="A225" s="116"/>
      <c r="B225" s="150"/>
      <c r="C225" s="151"/>
      <c r="D225" s="294" t="s">
        <v>131</v>
      </c>
      <c r="E225" s="294"/>
      <c r="F225" s="130">
        <f>F226</f>
        <v>1000000</v>
      </c>
      <c r="G225" s="130">
        <f>G226</f>
        <v>0</v>
      </c>
      <c r="H225" s="121">
        <f>H226</f>
        <v>1000000</v>
      </c>
      <c r="I225" s="121">
        <f t="shared" ref="I225:J225" si="78">I226</f>
        <v>0</v>
      </c>
      <c r="J225" s="121">
        <f t="shared" si="78"/>
        <v>1000000</v>
      </c>
      <c r="K225" s="89"/>
    </row>
    <row r="226" spans="1:11" s="173" customFormat="1" ht="27" x14ac:dyDescent="0.2">
      <c r="A226" s="222"/>
      <c r="B226" s="223"/>
      <c r="C226" s="174"/>
      <c r="D226" s="171"/>
      <c r="E226" s="142" t="s">
        <v>130</v>
      </c>
      <c r="F226" s="128">
        <v>1000000</v>
      </c>
      <c r="G226" s="128">
        <v>0</v>
      </c>
      <c r="H226" s="172">
        <f t="shared" si="61"/>
        <v>1000000</v>
      </c>
      <c r="I226" s="248">
        <v>0</v>
      </c>
      <c r="J226" s="129">
        <f>H226-I226</f>
        <v>1000000</v>
      </c>
      <c r="K226" s="102" t="s">
        <v>318</v>
      </c>
    </row>
    <row r="227" spans="1:11" s="115" customFormat="1" x14ac:dyDescent="0.2">
      <c r="A227" s="116"/>
      <c r="B227" s="150"/>
      <c r="C227" s="151"/>
      <c r="D227" s="296" t="s">
        <v>129</v>
      </c>
      <c r="E227" s="296"/>
      <c r="F227" s="130">
        <f>F228</f>
        <v>1000000</v>
      </c>
      <c r="G227" s="130">
        <f>G228</f>
        <v>0</v>
      </c>
      <c r="H227" s="121">
        <f>H228</f>
        <v>1000000</v>
      </c>
      <c r="I227" s="133">
        <f t="shared" ref="I227:J227" si="79">I228</f>
        <v>0</v>
      </c>
      <c r="J227" s="133">
        <f t="shared" si="79"/>
        <v>1000000</v>
      </c>
      <c r="K227" s="89"/>
    </row>
    <row r="228" spans="1:11" s="173" customFormat="1" ht="27" x14ac:dyDescent="0.2">
      <c r="A228" s="219"/>
      <c r="B228" s="220"/>
      <c r="C228" s="170"/>
      <c r="D228" s="171"/>
      <c r="E228" s="142" t="s">
        <v>128</v>
      </c>
      <c r="F228" s="250">
        <v>1000000</v>
      </c>
      <c r="G228" s="128">
        <v>0</v>
      </c>
      <c r="H228" s="172">
        <f t="shared" si="61"/>
        <v>1000000</v>
      </c>
      <c r="I228" s="248">
        <v>0</v>
      </c>
      <c r="J228" s="129">
        <f>H228-I228</f>
        <v>1000000</v>
      </c>
      <c r="K228" s="102" t="s">
        <v>318</v>
      </c>
    </row>
    <row r="229" spans="1:11" s="115" customFormat="1" x14ac:dyDescent="0.2">
      <c r="A229" s="116">
        <v>18</v>
      </c>
      <c r="B229" s="156"/>
      <c r="C229" s="288" t="s">
        <v>127</v>
      </c>
      <c r="D229" s="288"/>
      <c r="E229" s="288"/>
      <c r="F229" s="118">
        <f>F230</f>
        <v>27815000</v>
      </c>
      <c r="G229" s="118">
        <f>G230</f>
        <v>0</v>
      </c>
      <c r="H229" s="163">
        <f>H230</f>
        <v>27815000</v>
      </c>
      <c r="I229" s="163">
        <f t="shared" ref="I229:J229" si="80">I230</f>
        <v>12500000</v>
      </c>
      <c r="J229" s="163">
        <f t="shared" si="80"/>
        <v>815000</v>
      </c>
      <c r="K229" s="88"/>
    </row>
    <row r="230" spans="1:11" s="115" customFormat="1" x14ac:dyDescent="0.2">
      <c r="A230" s="116"/>
      <c r="B230" s="150"/>
      <c r="C230" s="151"/>
      <c r="D230" s="296" t="s">
        <v>126</v>
      </c>
      <c r="E230" s="296"/>
      <c r="F230" s="130">
        <f>SUM(F231:F249)</f>
        <v>27815000</v>
      </c>
      <c r="G230" s="130">
        <f>SUM(G231:G249)</f>
        <v>0</v>
      </c>
      <c r="H230" s="121">
        <f>SUM(H231:H249)</f>
        <v>27815000</v>
      </c>
      <c r="I230" s="121">
        <f t="shared" ref="I230:J230" si="81">SUM(I231:I249)</f>
        <v>12500000</v>
      </c>
      <c r="J230" s="121">
        <f t="shared" si="81"/>
        <v>815000</v>
      </c>
      <c r="K230" s="89"/>
    </row>
    <row r="231" spans="1:11" s="115" customFormat="1" x14ac:dyDescent="0.2">
      <c r="A231" s="116"/>
      <c r="B231" s="134"/>
      <c r="C231" s="135"/>
      <c r="D231" s="135"/>
      <c r="E231" s="211" t="s">
        <v>273</v>
      </c>
      <c r="F231" s="153">
        <v>285000</v>
      </c>
      <c r="G231" s="153">
        <v>0</v>
      </c>
      <c r="H231" s="127">
        <f t="shared" si="61"/>
        <v>285000</v>
      </c>
      <c r="I231" s="137">
        <v>0</v>
      </c>
      <c r="J231" s="129">
        <f t="shared" ref="J231:J233" si="82">H231-I231</f>
        <v>285000</v>
      </c>
      <c r="K231" s="92" t="s">
        <v>319</v>
      </c>
    </row>
    <row r="232" spans="1:11" s="115" customFormat="1" x14ac:dyDescent="0.2">
      <c r="A232" s="116"/>
      <c r="B232" s="116"/>
      <c r="C232" s="146"/>
      <c r="D232" s="146"/>
      <c r="E232" s="251" t="s">
        <v>125</v>
      </c>
      <c r="F232" s="161">
        <v>100000</v>
      </c>
      <c r="G232" s="161">
        <v>0</v>
      </c>
      <c r="H232" s="127">
        <f t="shared" si="61"/>
        <v>100000</v>
      </c>
      <c r="I232" s="186">
        <v>0</v>
      </c>
      <c r="J232" s="129">
        <f t="shared" si="82"/>
        <v>100000</v>
      </c>
      <c r="K232" s="95" t="s">
        <v>319</v>
      </c>
    </row>
    <row r="233" spans="1:11" s="115" customFormat="1" ht="34.5" x14ac:dyDescent="0.2">
      <c r="A233" s="116"/>
      <c r="B233" s="134"/>
      <c r="C233" s="135"/>
      <c r="D233" s="135"/>
      <c r="E233" s="211" t="s">
        <v>274</v>
      </c>
      <c r="F233" s="153">
        <v>430000</v>
      </c>
      <c r="G233" s="153">
        <v>0</v>
      </c>
      <c r="H233" s="127">
        <f t="shared" si="61"/>
        <v>430000</v>
      </c>
      <c r="I233" s="186">
        <v>0</v>
      </c>
      <c r="J233" s="129">
        <f t="shared" si="82"/>
        <v>430000</v>
      </c>
      <c r="K233" s="92" t="s">
        <v>319</v>
      </c>
    </row>
    <row r="234" spans="1:11" s="115" customFormat="1" ht="27" x14ac:dyDescent="0.2">
      <c r="A234" s="116"/>
      <c r="B234" s="116"/>
      <c r="C234" s="146"/>
      <c r="D234" s="146"/>
      <c r="E234" s="204" t="s">
        <v>275</v>
      </c>
      <c r="F234" s="153">
        <v>2000000</v>
      </c>
      <c r="G234" s="153">
        <v>0</v>
      </c>
      <c r="H234" s="127">
        <f t="shared" si="61"/>
        <v>2000000</v>
      </c>
      <c r="I234" s="186">
        <v>500000</v>
      </c>
      <c r="J234" s="129">
        <v>0</v>
      </c>
      <c r="K234" s="92" t="s">
        <v>318</v>
      </c>
    </row>
    <row r="235" spans="1:11" s="115" customFormat="1" ht="27" x14ac:dyDescent="0.2">
      <c r="A235" s="116"/>
      <c r="B235" s="134"/>
      <c r="C235" s="135"/>
      <c r="D235" s="135"/>
      <c r="E235" s="252" t="s">
        <v>124</v>
      </c>
      <c r="F235" s="153">
        <v>2000000</v>
      </c>
      <c r="G235" s="153">
        <v>0</v>
      </c>
      <c r="H235" s="127">
        <f t="shared" si="61"/>
        <v>2000000</v>
      </c>
      <c r="I235" s="186">
        <v>500000</v>
      </c>
      <c r="J235" s="129">
        <v>0</v>
      </c>
      <c r="K235" s="92" t="s">
        <v>318</v>
      </c>
    </row>
    <row r="236" spans="1:11" s="115" customFormat="1" ht="27" x14ac:dyDescent="0.2">
      <c r="A236" s="116"/>
      <c r="B236" s="116"/>
      <c r="C236" s="146"/>
      <c r="D236" s="146"/>
      <c r="E236" s="253" t="s">
        <v>123</v>
      </c>
      <c r="F236" s="153">
        <f>1000000</f>
        <v>1000000</v>
      </c>
      <c r="G236" s="153">
        <v>0</v>
      </c>
      <c r="H236" s="127">
        <f t="shared" si="61"/>
        <v>1000000</v>
      </c>
      <c r="I236" s="186">
        <v>600000</v>
      </c>
      <c r="J236" s="129">
        <v>0</v>
      </c>
      <c r="K236" s="92" t="s">
        <v>318</v>
      </c>
    </row>
    <row r="237" spans="1:11" s="115" customFormat="1" ht="27" x14ac:dyDescent="0.2">
      <c r="A237" s="116"/>
      <c r="B237" s="134"/>
      <c r="C237" s="135"/>
      <c r="D237" s="135"/>
      <c r="E237" s="254" t="s">
        <v>276</v>
      </c>
      <c r="F237" s="153">
        <v>1000000</v>
      </c>
      <c r="G237" s="153">
        <v>0</v>
      </c>
      <c r="H237" s="127">
        <f t="shared" si="61"/>
        <v>1000000</v>
      </c>
      <c r="I237" s="190">
        <v>500000</v>
      </c>
      <c r="J237" s="129">
        <v>0</v>
      </c>
      <c r="K237" s="92" t="s">
        <v>318</v>
      </c>
    </row>
    <row r="238" spans="1:11" s="115" customFormat="1" ht="27" x14ac:dyDescent="0.2">
      <c r="A238" s="116"/>
      <c r="B238" s="116"/>
      <c r="C238" s="146"/>
      <c r="D238" s="146"/>
      <c r="E238" s="204" t="s">
        <v>122</v>
      </c>
      <c r="F238" s="161">
        <f>1000000</f>
        <v>1000000</v>
      </c>
      <c r="G238" s="161">
        <v>0</v>
      </c>
      <c r="H238" s="127">
        <f t="shared" si="61"/>
        <v>1000000</v>
      </c>
      <c r="I238" s="186">
        <v>400000</v>
      </c>
      <c r="J238" s="129">
        <v>0</v>
      </c>
      <c r="K238" s="102" t="s">
        <v>318</v>
      </c>
    </row>
    <row r="239" spans="1:11" s="115" customFormat="1" ht="27" x14ac:dyDescent="0.2">
      <c r="A239" s="116"/>
      <c r="B239" s="134"/>
      <c r="C239" s="135"/>
      <c r="D239" s="135"/>
      <c r="E239" s="254" t="s">
        <v>121</v>
      </c>
      <c r="F239" s="153">
        <v>1000000</v>
      </c>
      <c r="G239" s="153">
        <v>0</v>
      </c>
      <c r="H239" s="127">
        <f t="shared" si="61"/>
        <v>1000000</v>
      </c>
      <c r="I239" s="186">
        <v>500000</v>
      </c>
      <c r="J239" s="129">
        <v>0</v>
      </c>
      <c r="K239" s="92" t="s">
        <v>318</v>
      </c>
    </row>
    <row r="240" spans="1:11" s="115" customFormat="1" ht="27" x14ac:dyDescent="0.2">
      <c r="A240" s="116"/>
      <c r="B240" s="116"/>
      <c r="C240" s="146"/>
      <c r="D240" s="146"/>
      <c r="E240" s="253" t="s">
        <v>120</v>
      </c>
      <c r="F240" s="161">
        <v>1000000</v>
      </c>
      <c r="G240" s="161">
        <v>0</v>
      </c>
      <c r="H240" s="127">
        <f t="shared" si="61"/>
        <v>1000000</v>
      </c>
      <c r="I240" s="186">
        <v>500000</v>
      </c>
      <c r="J240" s="129">
        <v>0</v>
      </c>
      <c r="K240" s="102" t="s">
        <v>318</v>
      </c>
    </row>
    <row r="241" spans="1:11" s="115" customFormat="1" ht="27" x14ac:dyDescent="0.2">
      <c r="A241" s="116"/>
      <c r="B241" s="134"/>
      <c r="C241" s="135"/>
      <c r="D241" s="135"/>
      <c r="E241" s="254" t="s">
        <v>119</v>
      </c>
      <c r="F241" s="153">
        <v>1000000</v>
      </c>
      <c r="G241" s="153">
        <v>0</v>
      </c>
      <c r="H241" s="127">
        <f t="shared" si="61"/>
        <v>1000000</v>
      </c>
      <c r="I241" s="186">
        <v>500000</v>
      </c>
      <c r="J241" s="129">
        <v>0</v>
      </c>
      <c r="K241" s="92" t="s">
        <v>318</v>
      </c>
    </row>
    <row r="242" spans="1:11" s="115" customFormat="1" ht="27" x14ac:dyDescent="0.2">
      <c r="A242" s="116"/>
      <c r="B242" s="116"/>
      <c r="C242" s="146"/>
      <c r="D242" s="146"/>
      <c r="E242" s="253" t="s">
        <v>118</v>
      </c>
      <c r="F242" s="153">
        <v>1000000</v>
      </c>
      <c r="G242" s="161">
        <v>0</v>
      </c>
      <c r="H242" s="127">
        <f t="shared" si="61"/>
        <v>1000000</v>
      </c>
      <c r="I242" s="186">
        <v>500000</v>
      </c>
      <c r="J242" s="129">
        <v>0</v>
      </c>
      <c r="K242" s="92" t="s">
        <v>318</v>
      </c>
    </row>
    <row r="243" spans="1:11" s="115" customFormat="1" ht="27" x14ac:dyDescent="0.2">
      <c r="A243" s="116"/>
      <c r="B243" s="134"/>
      <c r="C243" s="135"/>
      <c r="D243" s="135"/>
      <c r="E243" s="254" t="s">
        <v>281</v>
      </c>
      <c r="F243" s="153">
        <v>3000000</v>
      </c>
      <c r="G243" s="153">
        <v>0</v>
      </c>
      <c r="H243" s="127">
        <v>2000000</v>
      </c>
      <c r="I243" s="186">
        <v>1500000</v>
      </c>
      <c r="J243" s="129">
        <v>0</v>
      </c>
      <c r="K243" s="92" t="s">
        <v>318</v>
      </c>
    </row>
    <row r="244" spans="1:11" s="115" customFormat="1" ht="27" x14ac:dyDescent="0.2">
      <c r="A244" s="116"/>
      <c r="B244" s="134"/>
      <c r="C244" s="135"/>
      <c r="D244" s="135"/>
      <c r="E244" s="254" t="s">
        <v>117</v>
      </c>
      <c r="F244" s="153">
        <v>2000000</v>
      </c>
      <c r="G244" s="161">
        <v>0</v>
      </c>
      <c r="H244" s="127">
        <f t="shared" si="61"/>
        <v>2000000</v>
      </c>
      <c r="I244" s="186">
        <v>1000000</v>
      </c>
      <c r="J244" s="129">
        <v>0</v>
      </c>
      <c r="K244" s="92" t="s">
        <v>318</v>
      </c>
    </row>
    <row r="245" spans="1:11" s="115" customFormat="1" ht="27" x14ac:dyDescent="0.2">
      <c r="A245" s="116"/>
      <c r="B245" s="134"/>
      <c r="C245" s="135"/>
      <c r="D245" s="135"/>
      <c r="E245" s="254" t="s">
        <v>116</v>
      </c>
      <c r="F245" s="153">
        <v>2000000</v>
      </c>
      <c r="G245" s="153">
        <v>0</v>
      </c>
      <c r="H245" s="127">
        <f t="shared" si="61"/>
        <v>2000000</v>
      </c>
      <c r="I245" s="186">
        <v>1000000</v>
      </c>
      <c r="J245" s="129">
        <v>0</v>
      </c>
      <c r="K245" s="92" t="s">
        <v>318</v>
      </c>
    </row>
    <row r="246" spans="1:11" s="115" customFormat="1" ht="27" x14ac:dyDescent="0.2">
      <c r="A246" s="138"/>
      <c r="B246" s="134"/>
      <c r="C246" s="135"/>
      <c r="D246" s="135"/>
      <c r="E246" s="254" t="s">
        <v>115</v>
      </c>
      <c r="F246" s="153">
        <v>2000000</v>
      </c>
      <c r="G246" s="161">
        <v>0</v>
      </c>
      <c r="H246" s="127">
        <f t="shared" si="61"/>
        <v>2000000</v>
      </c>
      <c r="I246" s="186">
        <v>1000000</v>
      </c>
      <c r="J246" s="129">
        <v>0</v>
      </c>
      <c r="K246" s="92" t="s">
        <v>318</v>
      </c>
    </row>
    <row r="247" spans="1:11" s="115" customFormat="1" ht="27" x14ac:dyDescent="0.2">
      <c r="A247" s="116"/>
      <c r="B247" s="116"/>
      <c r="C247" s="146"/>
      <c r="D247" s="146"/>
      <c r="E247" s="253" t="s">
        <v>277</v>
      </c>
      <c r="F247" s="161">
        <v>3000000</v>
      </c>
      <c r="G247" s="161">
        <v>0</v>
      </c>
      <c r="H247" s="144">
        <f t="shared" si="61"/>
        <v>3000000</v>
      </c>
      <c r="I247" s="190">
        <v>1000000</v>
      </c>
      <c r="J247" s="162">
        <v>0</v>
      </c>
      <c r="K247" s="102" t="s">
        <v>318</v>
      </c>
    </row>
    <row r="248" spans="1:11" s="115" customFormat="1" ht="27" x14ac:dyDescent="0.2">
      <c r="A248" s="116"/>
      <c r="B248" s="134"/>
      <c r="C248" s="135"/>
      <c r="D248" s="135"/>
      <c r="E248" s="254" t="s">
        <v>114</v>
      </c>
      <c r="F248" s="161">
        <v>3000000</v>
      </c>
      <c r="G248" s="161">
        <v>0</v>
      </c>
      <c r="H248" s="127">
        <f t="shared" si="61"/>
        <v>3000000</v>
      </c>
      <c r="I248" s="186">
        <v>1000000</v>
      </c>
      <c r="J248" s="129">
        <v>0</v>
      </c>
      <c r="K248" s="102" t="s">
        <v>318</v>
      </c>
    </row>
    <row r="249" spans="1:11" s="115" customFormat="1" ht="27" x14ac:dyDescent="0.2">
      <c r="A249" s="138"/>
      <c r="B249" s="134"/>
      <c r="C249" s="135"/>
      <c r="D249" s="135"/>
      <c r="E249" s="254" t="s">
        <v>282</v>
      </c>
      <c r="F249" s="153">
        <v>1000000</v>
      </c>
      <c r="G249" s="153">
        <v>0</v>
      </c>
      <c r="H249" s="127">
        <v>2000000</v>
      </c>
      <c r="I249" s="186">
        <v>1500000</v>
      </c>
      <c r="J249" s="129">
        <v>0</v>
      </c>
      <c r="K249" s="92" t="s">
        <v>318</v>
      </c>
    </row>
    <row r="250" spans="1:11" s="115" customFormat="1" x14ac:dyDescent="0.2">
      <c r="A250" s="116">
        <v>19</v>
      </c>
      <c r="B250" s="156"/>
      <c r="C250" s="288" t="s">
        <v>113</v>
      </c>
      <c r="D250" s="288"/>
      <c r="E250" s="288"/>
      <c r="F250" s="118">
        <f>F251+F254</f>
        <v>13320000</v>
      </c>
      <c r="G250" s="118">
        <f>G251+G254</f>
        <v>0</v>
      </c>
      <c r="H250" s="163">
        <f>H251+H254</f>
        <v>13320000</v>
      </c>
      <c r="I250" s="163">
        <f t="shared" ref="I250:J250" si="83">I251+I254</f>
        <v>0</v>
      </c>
      <c r="J250" s="163">
        <f t="shared" si="83"/>
        <v>13320000</v>
      </c>
      <c r="K250" s="88"/>
    </row>
    <row r="251" spans="1:11" s="115" customFormat="1" x14ac:dyDescent="0.2">
      <c r="A251" s="116"/>
      <c r="B251" s="150"/>
      <c r="C251" s="151"/>
      <c r="D251" s="296" t="s">
        <v>112</v>
      </c>
      <c r="E251" s="296"/>
      <c r="F251" s="152">
        <f>F252+F253</f>
        <v>1000000</v>
      </c>
      <c r="G251" s="152">
        <f>G252+G253</f>
        <v>0</v>
      </c>
      <c r="H251" s="121">
        <f>H252+H253</f>
        <v>1000000</v>
      </c>
      <c r="I251" s="121">
        <f t="shared" ref="I251:J251" si="84">I252+I253</f>
        <v>0</v>
      </c>
      <c r="J251" s="121">
        <f t="shared" si="84"/>
        <v>1000000</v>
      </c>
      <c r="K251" s="89"/>
    </row>
    <row r="252" spans="1:11" s="173" customFormat="1" ht="27" x14ac:dyDescent="0.2">
      <c r="A252" s="222"/>
      <c r="B252" s="220"/>
      <c r="C252" s="170"/>
      <c r="D252" s="171"/>
      <c r="E252" s="142" t="s">
        <v>111</v>
      </c>
      <c r="F252" s="221">
        <v>500000</v>
      </c>
      <c r="G252" s="153">
        <v>0</v>
      </c>
      <c r="H252" s="172">
        <f t="shared" si="61"/>
        <v>500000</v>
      </c>
      <c r="I252" s="237">
        <v>0</v>
      </c>
      <c r="J252" s="129">
        <f t="shared" ref="J252:J253" si="85">H252-I252</f>
        <v>500000</v>
      </c>
      <c r="K252" s="92" t="s">
        <v>318</v>
      </c>
    </row>
    <row r="253" spans="1:11" s="173" customFormat="1" ht="27" x14ac:dyDescent="0.2">
      <c r="A253" s="222"/>
      <c r="B253" s="222"/>
      <c r="C253" s="176"/>
      <c r="D253" s="177"/>
      <c r="E253" s="164" t="s">
        <v>110</v>
      </c>
      <c r="F253" s="161">
        <v>500000</v>
      </c>
      <c r="G253" s="161">
        <v>0</v>
      </c>
      <c r="H253" s="172">
        <f t="shared" si="61"/>
        <v>500000</v>
      </c>
      <c r="I253" s="237">
        <v>0</v>
      </c>
      <c r="J253" s="129">
        <f t="shared" si="85"/>
        <v>500000</v>
      </c>
      <c r="K253" s="92" t="s">
        <v>318</v>
      </c>
    </row>
    <row r="254" spans="1:11" s="115" customFormat="1" x14ac:dyDescent="0.2">
      <c r="A254" s="116"/>
      <c r="B254" s="119"/>
      <c r="C254" s="120"/>
      <c r="D254" s="294" t="s">
        <v>109</v>
      </c>
      <c r="E254" s="298"/>
      <c r="F254" s="130">
        <f>F255+F256</f>
        <v>12320000</v>
      </c>
      <c r="G254" s="130">
        <f>G255+G256</f>
        <v>0</v>
      </c>
      <c r="H254" s="121">
        <f>H255+H256</f>
        <v>12320000</v>
      </c>
      <c r="I254" s="121">
        <f t="shared" ref="I254:J254" si="86">I255+I256</f>
        <v>0</v>
      </c>
      <c r="J254" s="121">
        <f t="shared" si="86"/>
        <v>12320000</v>
      </c>
      <c r="K254" s="89"/>
    </row>
    <row r="255" spans="1:11" s="115" customFormat="1" x14ac:dyDescent="0.2">
      <c r="A255" s="116"/>
      <c r="B255" s="116"/>
      <c r="C255" s="146"/>
      <c r="D255" s="146"/>
      <c r="E255" s="185" t="s">
        <v>108</v>
      </c>
      <c r="F255" s="161">
        <v>11720000</v>
      </c>
      <c r="G255" s="161">
        <v>0</v>
      </c>
      <c r="H255" s="127">
        <f t="shared" si="61"/>
        <v>11720000</v>
      </c>
      <c r="I255" s="248">
        <v>0</v>
      </c>
      <c r="J255" s="129">
        <f t="shared" ref="J255:J256" si="87">H255-I255</f>
        <v>11720000</v>
      </c>
      <c r="K255" s="102" t="s">
        <v>304</v>
      </c>
    </row>
    <row r="256" spans="1:11" s="115" customFormat="1" ht="27" x14ac:dyDescent="0.2">
      <c r="A256" s="116"/>
      <c r="B256" s="134"/>
      <c r="C256" s="135"/>
      <c r="D256" s="135"/>
      <c r="E256" s="142" t="s">
        <v>107</v>
      </c>
      <c r="F256" s="153">
        <v>600000</v>
      </c>
      <c r="G256" s="153">
        <v>0</v>
      </c>
      <c r="H256" s="127">
        <v>600000</v>
      </c>
      <c r="I256" s="237">
        <v>0</v>
      </c>
      <c r="J256" s="129">
        <f t="shared" si="87"/>
        <v>600000</v>
      </c>
      <c r="K256" s="92" t="s">
        <v>318</v>
      </c>
    </row>
    <row r="257" spans="1:11" s="115" customFormat="1" x14ac:dyDescent="0.2">
      <c r="A257" s="166">
        <v>20</v>
      </c>
      <c r="B257" s="167"/>
      <c r="C257" s="288" t="s">
        <v>106</v>
      </c>
      <c r="D257" s="288"/>
      <c r="E257" s="288"/>
      <c r="F257" s="118">
        <f>F258+F261</f>
        <v>10740000</v>
      </c>
      <c r="G257" s="118">
        <f>G258+G261</f>
        <v>2500000</v>
      </c>
      <c r="H257" s="163">
        <f>H258+H261</f>
        <v>13240000</v>
      </c>
      <c r="I257" s="163">
        <f t="shared" ref="I257:J257" si="88">I258+I261</f>
        <v>3000000</v>
      </c>
      <c r="J257" s="163">
        <f t="shared" si="88"/>
        <v>10240000</v>
      </c>
      <c r="K257" s="88"/>
    </row>
    <row r="258" spans="1:11" s="115" customFormat="1" x14ac:dyDescent="0.2">
      <c r="A258" s="168"/>
      <c r="B258" s="151"/>
      <c r="C258" s="151"/>
      <c r="D258" s="296" t="s">
        <v>105</v>
      </c>
      <c r="E258" s="302"/>
      <c r="F258" s="152">
        <f>F259+F260</f>
        <v>8740000</v>
      </c>
      <c r="G258" s="152">
        <f>G259+G260</f>
        <v>2500000</v>
      </c>
      <c r="H258" s="121">
        <f>H259+H260</f>
        <v>11240000</v>
      </c>
      <c r="I258" s="121">
        <f t="shared" ref="I258:J258" si="89">I259+I260</f>
        <v>2000000</v>
      </c>
      <c r="J258" s="121">
        <f t="shared" si="89"/>
        <v>9240000</v>
      </c>
      <c r="K258" s="89"/>
    </row>
    <row r="259" spans="1:11" s="115" customFormat="1" x14ac:dyDescent="0.2">
      <c r="A259" s="168"/>
      <c r="B259" s="135"/>
      <c r="C259" s="135"/>
      <c r="D259" s="249"/>
      <c r="E259" s="142" t="s">
        <v>104</v>
      </c>
      <c r="F259" s="153">
        <v>700000</v>
      </c>
      <c r="G259" s="153">
        <v>0</v>
      </c>
      <c r="H259" s="127">
        <f t="shared" si="61"/>
        <v>700000</v>
      </c>
      <c r="I259" s="186">
        <v>0</v>
      </c>
      <c r="J259" s="129">
        <f t="shared" ref="J259:J260" si="90">H259-I259</f>
        <v>700000</v>
      </c>
      <c r="K259" s="92" t="s">
        <v>304</v>
      </c>
    </row>
    <row r="260" spans="1:11" s="115" customFormat="1" ht="27" x14ac:dyDescent="0.2">
      <c r="A260" s="168"/>
      <c r="B260" s="139"/>
      <c r="C260" s="139"/>
      <c r="D260" s="255"/>
      <c r="E260" s="164" t="s">
        <v>103</v>
      </c>
      <c r="F260" s="161">
        <v>8040000</v>
      </c>
      <c r="G260" s="161">
        <v>2500000</v>
      </c>
      <c r="H260" s="127">
        <f t="shared" si="61"/>
        <v>10540000</v>
      </c>
      <c r="I260" s="186">
        <v>2000000</v>
      </c>
      <c r="J260" s="129">
        <f t="shared" si="90"/>
        <v>8540000</v>
      </c>
      <c r="K260" s="102" t="s">
        <v>318</v>
      </c>
    </row>
    <row r="261" spans="1:11" s="115" customFormat="1" x14ac:dyDescent="0.2">
      <c r="A261" s="168"/>
      <c r="B261" s="155"/>
      <c r="C261" s="155"/>
      <c r="D261" s="297" t="s">
        <v>278</v>
      </c>
      <c r="E261" s="297"/>
      <c r="F261" s="245">
        <f>F262</f>
        <v>2000000</v>
      </c>
      <c r="G261" s="245">
        <f>G262</f>
        <v>0</v>
      </c>
      <c r="H261" s="232">
        <f>H262</f>
        <v>2000000</v>
      </c>
      <c r="I261" s="232">
        <f t="shared" ref="I261:J261" si="91">I262</f>
        <v>1000000</v>
      </c>
      <c r="J261" s="232">
        <f t="shared" si="91"/>
        <v>1000000</v>
      </c>
      <c r="K261" s="89"/>
    </row>
    <row r="262" spans="1:11" s="173" customFormat="1" ht="27" x14ac:dyDescent="0.2">
      <c r="A262" s="256"/>
      <c r="B262" s="170"/>
      <c r="C262" s="170"/>
      <c r="D262" s="171"/>
      <c r="E262" s="142" t="s">
        <v>102</v>
      </c>
      <c r="F262" s="153">
        <v>2000000</v>
      </c>
      <c r="G262" s="161">
        <v>0</v>
      </c>
      <c r="H262" s="172">
        <f t="shared" si="61"/>
        <v>2000000</v>
      </c>
      <c r="I262" s="186">
        <v>1000000</v>
      </c>
      <c r="J262" s="129">
        <f>H262-I262</f>
        <v>1000000</v>
      </c>
      <c r="K262" s="102" t="s">
        <v>318</v>
      </c>
    </row>
    <row r="263" spans="1:11" s="115" customFormat="1" x14ac:dyDescent="0.2">
      <c r="A263" s="257"/>
      <c r="B263" s="305" t="s">
        <v>279</v>
      </c>
      <c r="C263" s="306"/>
      <c r="D263" s="306"/>
      <c r="E263" s="306"/>
      <c r="F263" s="258">
        <v>8000000</v>
      </c>
      <c r="G263" s="258">
        <v>0</v>
      </c>
      <c r="H263" s="258">
        <f t="shared" si="61"/>
        <v>8000000</v>
      </c>
      <c r="I263" s="258">
        <f t="shared" si="61"/>
        <v>8000000</v>
      </c>
      <c r="J263" s="258">
        <f>H263-I263</f>
        <v>0</v>
      </c>
      <c r="K263" s="88"/>
    </row>
    <row r="264" spans="1:11" s="115" customFormat="1" x14ac:dyDescent="0.2">
      <c r="A264" s="259"/>
      <c r="B264" s="304" t="s">
        <v>280</v>
      </c>
      <c r="C264" s="304"/>
      <c r="D264" s="304"/>
      <c r="E264" s="304"/>
      <c r="F264" s="260">
        <f>F6+F263</f>
        <v>161972280</v>
      </c>
      <c r="G264" s="260">
        <f>G6+G263</f>
        <v>456569800</v>
      </c>
      <c r="H264" s="260">
        <f>H6+H263</f>
        <v>618542080</v>
      </c>
      <c r="I264" s="260">
        <f>I6+I263</f>
        <v>203642180</v>
      </c>
      <c r="J264" s="260">
        <f>J6+J263</f>
        <v>400399900</v>
      </c>
      <c r="K264" s="103"/>
    </row>
  </sheetData>
  <mergeCells count="75">
    <mergeCell ref="B264:E264"/>
    <mergeCell ref="D251:E251"/>
    <mergeCell ref="D254:E254"/>
    <mergeCell ref="C257:E257"/>
    <mergeCell ref="D258:E258"/>
    <mergeCell ref="D261:E261"/>
    <mergeCell ref="B263:E263"/>
    <mergeCell ref="C250:E250"/>
    <mergeCell ref="D212:E212"/>
    <mergeCell ref="D214:E214"/>
    <mergeCell ref="B216:E216"/>
    <mergeCell ref="C217:E217"/>
    <mergeCell ref="D218:E218"/>
    <mergeCell ref="D221:E221"/>
    <mergeCell ref="C224:E224"/>
    <mergeCell ref="D225:E225"/>
    <mergeCell ref="D227:E227"/>
    <mergeCell ref="C229:E229"/>
    <mergeCell ref="D230:E230"/>
    <mergeCell ref="C211:E211"/>
    <mergeCell ref="B188:E188"/>
    <mergeCell ref="C189:E189"/>
    <mergeCell ref="D190:E190"/>
    <mergeCell ref="C193:E193"/>
    <mergeCell ref="D194:E194"/>
    <mergeCell ref="D196:E196"/>
    <mergeCell ref="D199:E199"/>
    <mergeCell ref="C201:E201"/>
    <mergeCell ref="D202:E202"/>
    <mergeCell ref="C206:E206"/>
    <mergeCell ref="D207:E207"/>
    <mergeCell ref="D185:E185"/>
    <mergeCell ref="C142:E142"/>
    <mergeCell ref="D143:E143"/>
    <mergeCell ref="D148:E148"/>
    <mergeCell ref="C168:E168"/>
    <mergeCell ref="D169:E169"/>
    <mergeCell ref="C171:E171"/>
    <mergeCell ref="D172:E172"/>
    <mergeCell ref="D174:E174"/>
    <mergeCell ref="D177:E177"/>
    <mergeCell ref="C182:E182"/>
    <mergeCell ref="D183:E183"/>
    <mergeCell ref="D134:E134"/>
    <mergeCell ref="D42:E42"/>
    <mergeCell ref="D44:E44"/>
    <mergeCell ref="C47:E47"/>
    <mergeCell ref="D48:E48"/>
    <mergeCell ref="D55:E55"/>
    <mergeCell ref="D58:E58"/>
    <mergeCell ref="C60:E60"/>
    <mergeCell ref="D61:E61"/>
    <mergeCell ref="C65:E65"/>
    <mergeCell ref="D66:E66"/>
    <mergeCell ref="D123:E123"/>
    <mergeCell ref="C41:E41"/>
    <mergeCell ref="B6:E6"/>
    <mergeCell ref="B7:E7"/>
    <mergeCell ref="C8:E8"/>
    <mergeCell ref="D9:E9"/>
    <mergeCell ref="D11:E11"/>
    <mergeCell ref="C15:E15"/>
    <mergeCell ref="D16:E16"/>
    <mergeCell ref="D19:E19"/>
    <mergeCell ref="D35:E35"/>
    <mergeCell ref="D37:E37"/>
    <mergeCell ref="D39:E39"/>
    <mergeCell ref="A1:K1"/>
    <mergeCell ref="A2:K2"/>
    <mergeCell ref="A4:A5"/>
    <mergeCell ref="B4:E5"/>
    <mergeCell ref="F4:H5"/>
    <mergeCell ref="I4:I5"/>
    <mergeCell ref="J4:J5"/>
    <mergeCell ref="K4:K5"/>
  </mergeCells>
  <pageMargins left="0.23011363636363635" right="0.11931818181818182" top="0.19384469696969697" bottom="0.26714015151515152" header="0.31496062992125984" footer="0.31496062992125984"/>
  <pageSetup paperSize="9" scale="88" orientation="portrait" horizontalDpi="0" verticalDpi="0" r:id="rId1"/>
  <headerFooter>
    <oddFooter>&amp;R&amp;"TH SarabunPSK,ตัวหนา"&amp;12หน้าที่ &amp;P</oddFooter>
  </headerFooter>
  <rowBreaks count="5" manualBreakCount="5">
    <brk id="46" max="10" man="1"/>
    <brk id="128" max="10" man="1"/>
    <brk id="154" max="10" man="1"/>
    <brk id="187" max="10" man="1"/>
    <brk id="2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ฟอร์มปี 2559</vt:lpstr>
      <vt:lpstr>y1 y2 หน่วยงาน</vt:lpstr>
      <vt:lpstr>'y1 y2 หน่วยงาน'!Print_Area</vt:lpstr>
      <vt:lpstr>'y1 y2 หน่วยงาน'!Print_Titles</vt:lpstr>
    </vt:vector>
  </TitlesOfParts>
  <Company>iLLUSiON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Nattapong OPDC</dc:creator>
  <cp:keywords>plan 2560</cp:keywords>
  <cp:lastModifiedBy>lenovo_6</cp:lastModifiedBy>
  <cp:lastPrinted>2017-02-11T03:22:20Z</cp:lastPrinted>
  <dcterms:created xsi:type="dcterms:W3CDTF">2009-02-17T10:31:12Z</dcterms:created>
  <dcterms:modified xsi:type="dcterms:W3CDTF">2017-02-11T03:22:27Z</dcterms:modified>
</cp:coreProperties>
</file>